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Override PartName="/xl/drawings/drawing64.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60.xml" ContentType="application/vnd.openxmlformats-officedocument.drawing+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drawings/drawing58.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drawings/drawing56.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drawings/drawing6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6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480" windowWidth="12120" windowHeight="8760" tabRatio="935" firstSheet="31" activeTab="33"/>
  </bookViews>
  <sheets>
    <sheet name="First-Page" sheetId="110" r:id="rId1"/>
    <sheet name="Contents" sheetId="140" r:id="rId2"/>
    <sheet name="Sheet1" sheetId="134" r:id="rId3"/>
    <sheet name="AT-1-Gen_Info " sheetId="56" r:id="rId4"/>
    <sheet name="AT-2-S1 BUDGET" sheetId="96" r:id="rId5"/>
    <sheet name="AT_2A_fundflow" sheetId="99" r:id="rId6"/>
    <sheet name="AT-3" sheetId="100" r:id="rId7"/>
    <sheet name="AT3A_cvrg(Insti)_PY" sheetId="1" r:id="rId8"/>
    <sheet name="AT3B_cvrg(Insti)_UPY " sheetId="58" r:id="rId9"/>
    <sheet name="AT3C_cvrg(Insti)_UPY " sheetId="59" r:id="rId10"/>
    <sheet name="enrolment vs availed_PY" sheetId="60" r:id="rId11"/>
    <sheet name="enrolment vs availed_UPY" sheetId="47" r:id="rId12"/>
    <sheet name="T4B_Aadhar_Enrol" sheetId="141" r:id="rId13"/>
    <sheet name="T5_PLAN_vs_PRFM" sheetId="4" r:id="rId14"/>
    <sheet name="T5A_PLAN_vs_PRFM " sheetId="111" r:id="rId15"/>
    <sheet name="T5B_PLAN_vs_PRFM  (2)" sheetId="127" r:id="rId16"/>
    <sheet name="T5C_Drought_PLAN_vs_PRFM " sheetId="113" r:id="rId17"/>
    <sheet name="T5D_Drought_PLAN_vs_PRFM  " sheetId="112" r:id="rId18"/>
    <sheet name="T6_FG_py_Utlsn" sheetId="5" r:id="rId19"/>
    <sheet name="T6A_FG_Upy_Utlsn " sheetId="74" r:id="rId20"/>
    <sheet name="T6B_Pay_FG_FCI_Pry" sheetId="86" r:id="rId21"/>
    <sheet name="T6C_Coarse_Grain" sheetId="128" r:id="rId22"/>
    <sheet name="T7_CC_PY_Utlsn" sheetId="7" r:id="rId23"/>
    <sheet name="T7ACC_UPY_Utlsn " sheetId="75" r:id="rId24"/>
    <sheet name="AT-8_Hon_CCH_Pry" sheetId="88" r:id="rId25"/>
    <sheet name="AT-8A_Hon_CCH_UPry" sheetId="114" r:id="rId26"/>
    <sheet name="AT9_TA" sheetId="13" r:id="rId27"/>
    <sheet name="AT10_MME" sheetId="14" r:id="rId28"/>
    <sheet name="AT10A_" sheetId="138" r:id="rId29"/>
    <sheet name="AT-10 B" sheetId="121" r:id="rId30"/>
    <sheet name="AT-10 C" sheetId="123" r:id="rId31"/>
    <sheet name="AT-10D" sheetId="102" r:id="rId32"/>
    <sheet name="AT-10E" sheetId="142" r:id="rId33"/>
    <sheet name="AT-10 F Drinking Water" sheetId="145" r:id="rId34"/>
    <sheet name="AT11_KS Year wise" sheetId="115" r:id="rId35"/>
    <sheet name="AT11A_KS-District wise" sheetId="16" r:id="rId36"/>
    <sheet name="AT12_KD-New" sheetId="26" r:id="rId37"/>
    <sheet name="AT12A_KD-Replacement" sheetId="117" r:id="rId38"/>
    <sheet name="AT-13_Mode of cooking" sheetId="103" r:id="rId39"/>
    <sheet name="AT-14" sheetId="124" r:id="rId40"/>
    <sheet name="AT-14 A" sheetId="135" r:id="rId41"/>
    <sheet name="AT-15" sheetId="132" r:id="rId42"/>
    <sheet name="AT-16" sheetId="133" r:id="rId43"/>
    <sheet name="AT_17_Coverage-RBSK " sheetId="93" r:id="rId44"/>
    <sheet name="AT18_Details_Community " sheetId="66" r:id="rId45"/>
    <sheet name="AT_19_Impl_Agency" sheetId="84" r:id="rId46"/>
    <sheet name="AT_20_CentralCookingagency " sheetId="119" r:id="rId47"/>
    <sheet name="AT-21" sheetId="105" r:id="rId48"/>
    <sheet name="AT-22" sheetId="108" r:id="rId49"/>
    <sheet name="AT-23 MIS" sheetId="101" r:id="rId50"/>
    <sheet name="AT-23A _AMS" sheetId="139" r:id="rId51"/>
    <sheet name="AT-24" sheetId="104" r:id="rId52"/>
    <sheet name="AT-25" sheetId="109" r:id="rId53"/>
    <sheet name="Sheet1 (2)" sheetId="137" r:id="rId54"/>
    <sheet name="AT26_NoWD" sheetId="27" r:id="rId55"/>
    <sheet name="AT26A_NoWD" sheetId="28" r:id="rId56"/>
    <sheet name="AT27_Req_FG_CA_Pry" sheetId="29" r:id="rId57"/>
    <sheet name="AT27A_Req_FG_CA_UPry " sheetId="129" r:id="rId58"/>
    <sheet name="AT27B_Req_FG_CA_NCLP" sheetId="87" r:id="rId59"/>
    <sheet name="AT27C_Req_FG_CA_Drought-Pry" sheetId="130" r:id="rId60"/>
    <sheet name="AT27D_Req_FG_CA_Drought-UPry" sheetId="131" r:id="rId61"/>
    <sheet name="AT_28_RqmtKitchen" sheetId="62" r:id="rId62"/>
    <sheet name="AT-28A_RqmtPlinthArea" sheetId="78" r:id="rId63"/>
    <sheet name="AT29_K_D" sheetId="72" r:id="rId64"/>
    <sheet name="AT-30_Coook-cum-Helper" sheetId="65" r:id="rId65"/>
    <sheet name="AT_31_Budget_provision " sheetId="98" r:id="rId66"/>
    <sheet name="AT32_Drought Pry Util" sheetId="143" r:id="rId67"/>
    <sheet name="AT-32A Drought UPry Util" sheetId="144" r:id="rId68"/>
  </sheets>
  <definedNames>
    <definedName name="_xlnm.Print_Area" localSheetId="43">'AT_17_Coverage-RBSK '!$A$1:$L$51</definedName>
    <definedName name="_xlnm.Print_Area" localSheetId="45">AT_19_Impl_Agency!$A$1:$J$54</definedName>
    <definedName name="_xlnm.Print_Area" localSheetId="46">'AT_20_CentralCookingagency '!$A$1:$M$51</definedName>
    <definedName name="_xlnm.Print_Area" localSheetId="61">AT_28_RqmtKitchen!$A$1:$S$46</definedName>
    <definedName name="_xlnm.Print_Area" localSheetId="5">AT_2A_fundflow!$A$1:$V$30</definedName>
    <definedName name="_xlnm.Print_Area" localSheetId="65">'AT_31_Budget_provision '!$A$1:$W$31</definedName>
    <definedName name="_xlnm.Print_Area" localSheetId="29">'AT-10 B'!$A$1:$J$47</definedName>
    <definedName name="_xlnm.Print_Area" localSheetId="30">'AT-10 C'!$A$1:$J$16</definedName>
    <definedName name="_xlnm.Print_Area" localSheetId="33">'AT-10 F Drinking Water'!$A$1:$O$44</definedName>
    <definedName name="_xlnm.Print_Area" localSheetId="27">AT10_MME!$A$1:$H$32</definedName>
    <definedName name="_xlnm.Print_Area" localSheetId="28">AT10A_!$A$1:$E$49</definedName>
    <definedName name="_xlnm.Print_Area" localSheetId="31">'AT-10D'!$A$1:$H$41</definedName>
    <definedName name="_xlnm.Print_Area" localSheetId="34">'AT11_KS Year wise'!$A$1:$K$34</definedName>
    <definedName name="_xlnm.Print_Area" localSheetId="35">'AT11A_KS-District wise'!$A$1:$K$51</definedName>
    <definedName name="_xlnm.Print_Area" localSheetId="36">'AT12_KD-New'!$A$1:$K$50</definedName>
    <definedName name="_xlnm.Print_Area" localSheetId="37">'AT12A_KD-Replacement'!$A$1:$K$50</definedName>
    <definedName name="_xlnm.Print_Area" localSheetId="38">'AT-13_Mode of cooking'!$A$1:$H$46</definedName>
    <definedName name="_xlnm.Print_Area" localSheetId="39">'AT-14'!$A$1:$N$45</definedName>
    <definedName name="_xlnm.Print_Area" localSheetId="40">'AT-14 A'!$A$1:$H$45</definedName>
    <definedName name="_xlnm.Print_Area" localSheetId="41">'AT-15'!$A$1:$L$49</definedName>
    <definedName name="_xlnm.Print_Area" localSheetId="42">'AT-16'!$A$1:$K$46</definedName>
    <definedName name="_xlnm.Print_Area" localSheetId="44">'AT18_Details_Community '!$A$1:$F$48</definedName>
    <definedName name="_xlnm.Print_Area" localSheetId="3">'AT-1-Gen_Info '!$A$1:$T$59</definedName>
    <definedName name="_xlnm.Print_Area" localSheetId="51">'AT-24'!$A$1:$M$46</definedName>
    <definedName name="_xlnm.Print_Area" localSheetId="54">AT26_NoWD!$A$1:$L$31</definedName>
    <definedName name="_xlnm.Print_Area" localSheetId="55">AT26A_NoWD!$A$1:$K$32</definedName>
    <definedName name="_xlnm.Print_Area" localSheetId="56">AT27_Req_FG_CA_Pry!$A$1:$R$59</definedName>
    <definedName name="_xlnm.Print_Area" localSheetId="57">'AT27A_Req_FG_CA_UPry '!$A$1:$R$53</definedName>
    <definedName name="_xlnm.Print_Area" localSheetId="58">AT27B_Req_FG_CA_NCLP!$A$1:$P$56</definedName>
    <definedName name="_xlnm.Print_Area" localSheetId="59">'AT27C_Req_FG_CA_Drought-Pry'!$A$1:$P$56</definedName>
    <definedName name="_xlnm.Print_Area" localSheetId="60">'AT27D_Req_FG_CA_Drought-UPry'!$A$1:$P$56</definedName>
    <definedName name="_xlnm.Print_Area" localSheetId="62">'AT-28A_RqmtPlinthArea'!$A$1:$S$45</definedName>
    <definedName name="_xlnm.Print_Area" localSheetId="63">AT29_K_D!$A$2:$AF$49</definedName>
    <definedName name="_xlnm.Print_Area" localSheetId="4">'AT-2-S1 BUDGET'!$A$1:$V$34</definedName>
    <definedName name="_xlnm.Print_Area" localSheetId="64">'AT-30_Coook-cum-Helper'!$A$1:$L$47</definedName>
    <definedName name="_xlnm.Print_Area" localSheetId="66">'AT32_Drought Pry Util'!$A$1:$J$49</definedName>
    <definedName name="_xlnm.Print_Area" localSheetId="67">'AT-32A Drought UPry Util'!$A$1:$J$49</definedName>
    <definedName name="_xlnm.Print_Area" localSheetId="7">'AT3A_cvrg(Insti)_PY'!$A$1:$N$53</definedName>
    <definedName name="_xlnm.Print_Area" localSheetId="8">'AT3B_cvrg(Insti)_UPY '!$A$1:$N$53</definedName>
    <definedName name="_xlnm.Print_Area" localSheetId="9">'AT3C_cvrg(Insti)_UPY '!$A$1:$N$53</definedName>
    <definedName name="_xlnm.Print_Area" localSheetId="24">'AT-8_Hon_CCH_Pry'!$A$1:$V$52</definedName>
    <definedName name="_xlnm.Print_Area" localSheetId="25">'AT-8A_Hon_CCH_UPry'!$A$1:$V$51</definedName>
    <definedName name="_xlnm.Print_Area" localSheetId="26">AT9_TA!$A$1:$I$51</definedName>
    <definedName name="_xlnm.Print_Area" localSheetId="1">Contents!$A$1:$C$65</definedName>
    <definedName name="_xlnm.Print_Area" localSheetId="10">'enrolment vs availed_PY'!$A$1:$Q$53</definedName>
    <definedName name="_xlnm.Print_Area" localSheetId="11">'enrolment vs availed_UPY'!$A$1:$Q$52</definedName>
    <definedName name="_xlnm.Print_Area" localSheetId="2">Sheet1!$A$1:$J$24</definedName>
    <definedName name="_xlnm.Print_Area" localSheetId="53">'Sheet1 (2)'!$A$1:$J$24</definedName>
    <definedName name="_xlnm.Print_Area" localSheetId="12">T4B_Aadhar_Enrol!$A$1:$G$49</definedName>
    <definedName name="_xlnm.Print_Area" localSheetId="13">T5_PLAN_vs_PRFM!$A$1:$J$49</definedName>
    <definedName name="_xlnm.Print_Area" localSheetId="14">'T5A_PLAN_vs_PRFM '!$A$1:$J$49</definedName>
    <definedName name="_xlnm.Print_Area" localSheetId="15">'T5B_PLAN_vs_PRFM  (2)'!$A$1:$J$49</definedName>
    <definedName name="_xlnm.Print_Area" localSheetId="16">'T5C_Drought_PLAN_vs_PRFM '!$A$1:$J$49</definedName>
    <definedName name="_xlnm.Print_Area" localSheetId="17">'T5D_Drought_PLAN_vs_PRFM  '!$A$1:$J$49</definedName>
    <definedName name="_xlnm.Print_Area" localSheetId="18">T6_FG_py_Utlsn!$A$1:$L$50</definedName>
    <definedName name="_xlnm.Print_Area" localSheetId="19">'T6A_FG_Upy_Utlsn '!$A$1:$L$51</definedName>
    <definedName name="_xlnm.Print_Area" localSheetId="20">T6B_Pay_FG_FCI_Pry!$A$1:$M$52</definedName>
    <definedName name="_xlnm.Print_Area" localSheetId="21">T6C_Coarse_Grain!$A$1:$L$51</definedName>
    <definedName name="_xlnm.Print_Area" localSheetId="22">T7_CC_PY_Utlsn!$A$1:$Q$53</definedName>
    <definedName name="_xlnm.Print_Area" localSheetId="23">'T7ACC_UPY_Utlsn '!$A$1:$Q$53</definedName>
  </definedNames>
  <calcPr calcId="125725"/>
</workbook>
</file>

<file path=xl/calcChain.xml><?xml version="1.0" encoding="utf-8"?>
<calcChain xmlns="http://schemas.openxmlformats.org/spreadsheetml/2006/main">
  <c r="E39" i="145"/>
  <c r="F39"/>
  <c r="G39"/>
  <c r="H39"/>
  <c r="I39"/>
  <c r="J39"/>
  <c r="K39"/>
  <c r="L39"/>
  <c r="M39"/>
  <c r="N39"/>
  <c r="O39"/>
  <c r="K42" i="16"/>
  <c r="E26" i="115"/>
  <c r="F26"/>
  <c r="E42" i="139" l="1"/>
  <c r="F42"/>
  <c r="G42"/>
  <c r="H42"/>
  <c r="I42"/>
  <c r="J42"/>
  <c r="K42"/>
  <c r="L42"/>
  <c r="M42"/>
  <c r="N42"/>
  <c r="O42"/>
  <c r="P42"/>
  <c r="K10" i="105" l="1"/>
  <c r="K11"/>
  <c r="K12"/>
  <c r="K13"/>
  <c r="K14"/>
  <c r="K15"/>
  <c r="K16"/>
  <c r="K17"/>
  <c r="K18"/>
  <c r="K19"/>
  <c r="K20"/>
  <c r="K21"/>
  <c r="K22"/>
  <c r="K23"/>
  <c r="K24"/>
  <c r="K25"/>
  <c r="K26"/>
  <c r="K27"/>
  <c r="K28"/>
  <c r="K29"/>
  <c r="K30"/>
  <c r="K31"/>
  <c r="K32"/>
  <c r="K33"/>
  <c r="K34"/>
  <c r="K35"/>
  <c r="K36"/>
  <c r="K37"/>
  <c r="K38"/>
  <c r="K9"/>
  <c r="D39" i="145" l="1"/>
  <c r="N41" i="101" l="1"/>
  <c r="O41"/>
  <c r="P41"/>
  <c r="D19" i="74" l="1"/>
  <c r="D19" i="5"/>
  <c r="G34" i="60" l="1"/>
  <c r="L34"/>
  <c r="Q34"/>
  <c r="N14" i="75" l="1"/>
  <c r="Q24" i="60" l="1"/>
  <c r="L32" l="1"/>
  <c r="Q23" l="1"/>
  <c r="D26" i="74" l="1"/>
  <c r="D32" i="5"/>
  <c r="D18"/>
  <c r="D37" i="74"/>
  <c r="D18"/>
  <c r="D16"/>
  <c r="D23"/>
  <c r="D15"/>
  <c r="O25" i="96"/>
  <c r="P25"/>
  <c r="Q25"/>
  <c r="N25"/>
  <c r="K26"/>
  <c r="L26"/>
  <c r="M26"/>
  <c r="J25"/>
  <c r="R25" l="1"/>
  <c r="C39" i="145"/>
  <c r="U15" i="88" l="1"/>
  <c r="U16"/>
  <c r="U17"/>
  <c r="U18"/>
  <c r="U19"/>
  <c r="U20"/>
  <c r="U21"/>
  <c r="U22"/>
  <c r="U23"/>
  <c r="U24"/>
  <c r="U25"/>
  <c r="U26"/>
  <c r="U27"/>
  <c r="U28"/>
  <c r="U29"/>
  <c r="U30"/>
  <c r="U31"/>
  <c r="U32"/>
  <c r="U33"/>
  <c r="U34"/>
  <c r="U35"/>
  <c r="U36"/>
  <c r="U37"/>
  <c r="U38"/>
  <c r="U39"/>
  <c r="U40"/>
  <c r="U41"/>
  <c r="U42"/>
  <c r="U43"/>
  <c r="U14"/>
  <c r="H39" i="108" l="1"/>
  <c r="I39"/>
  <c r="J39"/>
  <c r="K39"/>
  <c r="L39"/>
  <c r="M39"/>
  <c r="N39"/>
  <c r="O39"/>
  <c r="E39"/>
  <c r="F39"/>
  <c r="D35" i="65" l="1"/>
  <c r="H31"/>
  <c r="D28"/>
  <c r="H19"/>
  <c r="C42" i="144" l="1"/>
  <c r="D42"/>
  <c r="E42"/>
  <c r="F42"/>
  <c r="G42"/>
  <c r="H42"/>
  <c r="I42"/>
  <c r="J42"/>
  <c r="K42"/>
  <c r="L42"/>
  <c r="P12" i="93" l="1"/>
  <c r="P13"/>
  <c r="P14"/>
  <c r="P15"/>
  <c r="P16"/>
  <c r="P17"/>
  <c r="P18"/>
  <c r="P19"/>
  <c r="P20"/>
  <c r="P21"/>
  <c r="P22"/>
  <c r="P23"/>
  <c r="P24"/>
  <c r="P25"/>
  <c r="P26"/>
  <c r="P27"/>
  <c r="P28"/>
  <c r="P29"/>
  <c r="P30"/>
  <c r="P31"/>
  <c r="P32"/>
  <c r="P33"/>
  <c r="P34"/>
  <c r="P35"/>
  <c r="P36"/>
  <c r="P37"/>
  <c r="P38"/>
  <c r="P39"/>
  <c r="P40"/>
  <c r="P11"/>
  <c r="G40" i="103" l="1"/>
  <c r="K39" i="133" l="1"/>
  <c r="J39" l="1"/>
  <c r="I39" l="1"/>
  <c r="R14" i="98" l="1"/>
  <c r="S14"/>
  <c r="T14"/>
  <c r="R15"/>
  <c r="S15"/>
  <c r="T15"/>
  <c r="R16"/>
  <c r="S16"/>
  <c r="T16"/>
  <c r="R17"/>
  <c r="S17"/>
  <c r="T17"/>
  <c r="T13"/>
  <c r="S13"/>
  <c r="R13"/>
  <c r="I14"/>
  <c r="J14"/>
  <c r="K14"/>
  <c r="I15"/>
  <c r="U15" s="1"/>
  <c r="J15"/>
  <c r="K15"/>
  <c r="I16"/>
  <c r="J16"/>
  <c r="K16"/>
  <c r="I17"/>
  <c r="J17"/>
  <c r="K17"/>
  <c r="K13"/>
  <c r="W13" s="1"/>
  <c r="J13"/>
  <c r="I13"/>
  <c r="V15" l="1"/>
  <c r="W16"/>
  <c r="U14"/>
  <c r="V13"/>
  <c r="W15"/>
  <c r="W17"/>
  <c r="V16"/>
  <c r="U13"/>
  <c r="U16"/>
  <c r="V14"/>
  <c r="V17"/>
  <c r="W14"/>
  <c r="U17"/>
  <c r="O41" i="29"/>
  <c r="P41"/>
  <c r="Q41"/>
  <c r="R41"/>
  <c r="F13" i="66"/>
  <c r="F14"/>
  <c r="F15"/>
  <c r="F16"/>
  <c r="F17"/>
  <c r="F18"/>
  <c r="F19"/>
  <c r="F20"/>
  <c r="F21"/>
  <c r="F22"/>
  <c r="F23"/>
  <c r="F24"/>
  <c r="F25"/>
  <c r="F26"/>
  <c r="F27"/>
  <c r="F28"/>
  <c r="F29"/>
  <c r="F30"/>
  <c r="F31"/>
  <c r="F32"/>
  <c r="F33"/>
  <c r="F34"/>
  <c r="F36"/>
  <c r="F37"/>
  <c r="F38"/>
  <c r="F39"/>
  <c r="F40"/>
  <c r="F41"/>
  <c r="F12"/>
  <c r="G12" i="129" l="1"/>
  <c r="G13"/>
  <c r="G14"/>
  <c r="G15"/>
  <c r="G16"/>
  <c r="G17"/>
  <c r="G18"/>
  <c r="G19"/>
  <c r="G20"/>
  <c r="G21"/>
  <c r="G22"/>
  <c r="G23"/>
  <c r="G24"/>
  <c r="G25"/>
  <c r="G26"/>
  <c r="G27"/>
  <c r="G28"/>
  <c r="G29"/>
  <c r="G30"/>
  <c r="G31"/>
  <c r="G32"/>
  <c r="G33"/>
  <c r="G34"/>
  <c r="G35"/>
  <c r="G36"/>
  <c r="G37"/>
  <c r="G38"/>
  <c r="G39"/>
  <c r="G40"/>
  <c r="G11"/>
  <c r="G12" i="29"/>
  <c r="G13"/>
  <c r="G14"/>
  <c r="G15"/>
  <c r="G16"/>
  <c r="G17"/>
  <c r="G18"/>
  <c r="G19"/>
  <c r="G20"/>
  <c r="G21"/>
  <c r="G22"/>
  <c r="G23"/>
  <c r="G24"/>
  <c r="G25"/>
  <c r="G26"/>
  <c r="G27"/>
  <c r="G28"/>
  <c r="G29"/>
  <c r="G30"/>
  <c r="G31"/>
  <c r="G32"/>
  <c r="G33"/>
  <c r="G34"/>
  <c r="G35"/>
  <c r="G36"/>
  <c r="G37"/>
  <c r="G38"/>
  <c r="G39"/>
  <c r="G40"/>
  <c r="G11"/>
  <c r="N16" l="1"/>
  <c r="M16" s="1"/>
  <c r="J16"/>
  <c r="I16" s="1"/>
  <c r="N19" i="129"/>
  <c r="M19" s="1"/>
  <c r="J19"/>
  <c r="I19" s="1"/>
  <c r="N14"/>
  <c r="M14" s="1"/>
  <c r="J14"/>
  <c r="I14" s="1"/>
  <c r="J19" i="29"/>
  <c r="I19" s="1"/>
  <c r="N19"/>
  <c r="M19" s="1"/>
  <c r="J14"/>
  <c r="I14" s="1"/>
  <c r="N14"/>
  <c r="M14" s="1"/>
  <c r="J16" i="129"/>
  <c r="I16" s="1"/>
  <c r="N16"/>
  <c r="M16" s="1"/>
  <c r="N31"/>
  <c r="M31" s="1"/>
  <c r="J31"/>
  <c r="I31" s="1"/>
  <c r="N31" i="29"/>
  <c r="M31" s="1"/>
  <c r="J31"/>
  <c r="I31" s="1"/>
  <c r="J38" i="129"/>
  <c r="I38" s="1"/>
  <c r="N38"/>
  <c r="M38" s="1"/>
  <c r="N38" i="29"/>
  <c r="M38" s="1"/>
  <c r="J38"/>
  <c r="I38" s="1"/>
  <c r="N17" i="129"/>
  <c r="M17" s="1"/>
  <c r="J17"/>
  <c r="I17" s="1"/>
  <c r="N17" i="29"/>
  <c r="M17" s="1"/>
  <c r="J17"/>
  <c r="I17" s="1"/>
  <c r="N35" i="129"/>
  <c r="M35" s="1"/>
  <c r="J35"/>
  <c r="I35" s="1"/>
  <c r="N35" i="29"/>
  <c r="M35" s="1"/>
  <c r="J35"/>
  <c r="I35" s="1"/>
  <c r="N30" i="129"/>
  <c r="M30" s="1"/>
  <c r="J30"/>
  <c r="I30" s="1"/>
  <c r="N30" i="29"/>
  <c r="M30" s="1"/>
  <c r="J30"/>
  <c r="I30" s="1"/>
  <c r="N18" i="129"/>
  <c r="M18" s="1"/>
  <c r="J18"/>
  <c r="I18" s="1"/>
  <c r="J18" i="29"/>
  <c r="I18" s="1"/>
  <c r="N18"/>
  <c r="M18" s="1"/>
  <c r="N21" i="129"/>
  <c r="M21" s="1"/>
  <c r="J21"/>
  <c r="I21" s="1"/>
  <c r="N21" i="29"/>
  <c r="M21" s="1"/>
  <c r="J21"/>
  <c r="I21" s="1"/>
  <c r="N39" i="129"/>
  <c r="M39" s="1"/>
  <c r="J39"/>
  <c r="I39" s="1"/>
  <c r="J39" i="29"/>
  <c r="I39" s="1"/>
  <c r="N39"/>
  <c r="M39" s="1"/>
  <c r="N20"/>
  <c r="M20" s="1"/>
  <c r="J20"/>
  <c r="I20" s="1"/>
  <c r="J20" i="129"/>
  <c r="I20" s="1"/>
  <c r="N20"/>
  <c r="M20" s="1"/>
  <c r="N23"/>
  <c r="M23" s="1"/>
  <c r="J23"/>
  <c r="I23" s="1"/>
  <c r="N23" i="29"/>
  <c r="M23" s="1"/>
  <c r="J23"/>
  <c r="I23" s="1"/>
  <c r="N40" i="129"/>
  <c r="M40" s="1"/>
  <c r="J40"/>
  <c r="I40" s="1"/>
  <c r="N40" i="29"/>
  <c r="M40" s="1"/>
  <c r="J40"/>
  <c r="I40" s="1"/>
  <c r="J25" i="129"/>
  <c r="I25" s="1"/>
  <c r="N25"/>
  <c r="M25" s="1"/>
  <c r="N25" i="29"/>
  <c r="M25" s="1"/>
  <c r="J25"/>
  <c r="I25" s="1"/>
  <c r="N27" i="129"/>
  <c r="M27" s="1"/>
  <c r="J27"/>
  <c r="I27" s="1"/>
  <c r="N27" i="29"/>
  <c r="M27" s="1"/>
  <c r="J27"/>
  <c r="I27" s="1"/>
  <c r="N11" i="129"/>
  <c r="M11" s="1"/>
  <c r="J11"/>
  <c r="I11" s="1"/>
  <c r="N11" i="29"/>
  <c r="M11" s="1"/>
  <c r="J11"/>
  <c r="I11" s="1"/>
  <c r="J13" i="129"/>
  <c r="I13" s="1"/>
  <c r="N13"/>
  <c r="M13" s="1"/>
  <c r="N13" i="29"/>
  <c r="M13" s="1"/>
  <c r="J13"/>
  <c r="I13" s="1"/>
  <c r="N24" i="129"/>
  <c r="M24" s="1"/>
  <c r="J24"/>
  <c r="I24" s="1"/>
  <c r="J24" i="29"/>
  <c r="I24" s="1"/>
  <c r="N24"/>
  <c r="M24" s="1"/>
  <c r="N26"/>
  <c r="M26" s="1"/>
  <c r="J26"/>
  <c r="I26" s="1"/>
  <c r="J26" i="129"/>
  <c r="I26" s="1"/>
  <c r="N26"/>
  <c r="M26" s="1"/>
  <c r="J15" i="29"/>
  <c r="I15" s="1"/>
  <c r="N15"/>
  <c r="M15" s="1"/>
  <c r="N15" i="129"/>
  <c r="M15" s="1"/>
  <c r="J15"/>
  <c r="I15" s="1"/>
  <c r="N22"/>
  <c r="M22" s="1"/>
  <c r="J22"/>
  <c r="I22" s="1"/>
  <c r="N22" i="29"/>
  <c r="M22" s="1"/>
  <c r="J22"/>
  <c r="I22" s="1"/>
  <c r="N29" i="129"/>
  <c r="M29" s="1"/>
  <c r="J29"/>
  <c r="I29" s="1"/>
  <c r="N29" i="29"/>
  <c r="M29" s="1"/>
  <c r="J29"/>
  <c r="I29" s="1"/>
  <c r="N28" i="129"/>
  <c r="M28" s="1"/>
  <c r="J28"/>
  <c r="I28" s="1"/>
  <c r="N28" i="29"/>
  <c r="M28" s="1"/>
  <c r="J28"/>
  <c r="I28" s="1"/>
  <c r="N37" i="129"/>
  <c r="M37" s="1"/>
  <c r="J37"/>
  <c r="I37" s="1"/>
  <c r="J37" i="29"/>
  <c r="I37" s="1"/>
  <c r="N37"/>
  <c r="M37" s="1"/>
  <c r="J12" i="129"/>
  <c r="I12" s="1"/>
  <c r="N12"/>
  <c r="M12" s="1"/>
  <c r="N12" i="29"/>
  <c r="M12" s="1"/>
  <c r="J12"/>
  <c r="I12" s="1"/>
  <c r="N36" i="129"/>
  <c r="M36" s="1"/>
  <c r="J36"/>
  <c r="I36" s="1"/>
  <c r="N36" i="29"/>
  <c r="M36" s="1"/>
  <c r="J36"/>
  <c r="I36" s="1"/>
  <c r="J34" i="129"/>
  <c r="I34" s="1"/>
  <c r="N34"/>
  <c r="M34" s="1"/>
  <c r="N34" i="29"/>
  <c r="M34" s="1"/>
  <c r="J34"/>
  <c r="I34" s="1"/>
  <c r="J33" i="129"/>
  <c r="I33" s="1"/>
  <c r="N33"/>
  <c r="M33" s="1"/>
  <c r="J33" i="29"/>
  <c r="I33" s="1"/>
  <c r="N33"/>
  <c r="M33" s="1"/>
  <c r="N32"/>
  <c r="M32" s="1"/>
  <c r="J32"/>
  <c r="I32" s="1"/>
  <c r="N32" i="129"/>
  <c r="M32" s="1"/>
  <c r="J32"/>
  <c r="I32" s="1"/>
  <c r="E42" i="141"/>
  <c r="Q12" i="60"/>
  <c r="Q13"/>
  <c r="Q14"/>
  <c r="Q15"/>
  <c r="Q16"/>
  <c r="Q17"/>
  <c r="Q18"/>
  <c r="Q19"/>
  <c r="Q20"/>
  <c r="Q21"/>
  <c r="Q22"/>
  <c r="Q25"/>
  <c r="Q26"/>
  <c r="Q27"/>
  <c r="Q28"/>
  <c r="Q29"/>
  <c r="Q30"/>
  <c r="Q31"/>
  <c r="Q32"/>
  <c r="Q33"/>
  <c r="Q35"/>
  <c r="Q36"/>
  <c r="Q37"/>
  <c r="Q38"/>
  <c r="Q39"/>
  <c r="Q40"/>
  <c r="Q11"/>
  <c r="D13" i="66" l="1"/>
  <c r="D14"/>
  <c r="D15"/>
  <c r="D16"/>
  <c r="D17"/>
  <c r="D18"/>
  <c r="D19"/>
  <c r="D20"/>
  <c r="D21"/>
  <c r="D22"/>
  <c r="D23"/>
  <c r="D24"/>
  <c r="D25"/>
  <c r="D26"/>
  <c r="D27"/>
  <c r="D28"/>
  <c r="D29"/>
  <c r="D30"/>
  <c r="D31"/>
  <c r="D32"/>
  <c r="D33"/>
  <c r="D34"/>
  <c r="D36"/>
  <c r="D37"/>
  <c r="D38"/>
  <c r="D39"/>
  <c r="D40"/>
  <c r="D41"/>
  <c r="D12"/>
  <c r="H14" i="86" l="1"/>
  <c r="H15"/>
  <c r="H16"/>
  <c r="H17"/>
  <c r="H18"/>
  <c r="H19"/>
  <c r="H20"/>
  <c r="H21"/>
  <c r="H22"/>
  <c r="H23"/>
  <c r="H24"/>
  <c r="H25"/>
  <c r="H26"/>
  <c r="H27"/>
  <c r="H28"/>
  <c r="H29"/>
  <c r="H30"/>
  <c r="H31"/>
  <c r="H32"/>
  <c r="H33"/>
  <c r="H34"/>
  <c r="H35"/>
  <c r="H36"/>
  <c r="H37"/>
  <c r="H38"/>
  <c r="H39"/>
  <c r="H40"/>
  <c r="H41"/>
  <c r="H42"/>
  <c r="H13"/>
  <c r="H9" i="100" l="1"/>
  <c r="H10"/>
  <c r="I10" s="1"/>
  <c r="H11"/>
  <c r="I11" s="1"/>
  <c r="H12"/>
  <c r="H13"/>
  <c r="H14"/>
  <c r="I14" s="1"/>
  <c r="H15"/>
  <c r="I15" s="1"/>
  <c r="H16"/>
  <c r="H17"/>
  <c r="H18"/>
  <c r="I18" s="1"/>
  <c r="H19"/>
  <c r="I19" s="1"/>
  <c r="H20"/>
  <c r="H21"/>
  <c r="H22"/>
  <c r="I22" s="1"/>
  <c r="H23"/>
  <c r="I23" s="1"/>
  <c r="H24"/>
  <c r="H25"/>
  <c r="H26"/>
  <c r="H27"/>
  <c r="I27" s="1"/>
  <c r="H28"/>
  <c r="H29"/>
  <c r="H30"/>
  <c r="I30" s="1"/>
  <c r="H31"/>
  <c r="I31" s="1"/>
  <c r="H32"/>
  <c r="H33"/>
  <c r="I33" s="1"/>
  <c r="H34"/>
  <c r="I34" s="1"/>
  <c r="H35"/>
  <c r="I35" s="1"/>
  <c r="H36"/>
  <c r="H37"/>
  <c r="H38"/>
  <c r="I38" s="1"/>
  <c r="I9"/>
  <c r="I12"/>
  <c r="I13"/>
  <c r="I16"/>
  <c r="I17"/>
  <c r="I20"/>
  <c r="I21"/>
  <c r="I24"/>
  <c r="I25"/>
  <c r="I26"/>
  <c r="I28"/>
  <c r="I29"/>
  <c r="I32"/>
  <c r="I36"/>
  <c r="I37"/>
  <c r="G22" i="28"/>
  <c r="H22" s="1"/>
  <c r="J22" s="1"/>
  <c r="G21"/>
  <c r="H21" s="1"/>
  <c r="J21" s="1"/>
  <c r="G20"/>
  <c r="H20" s="1"/>
  <c r="J20" s="1"/>
  <c r="G19"/>
  <c r="H19" s="1"/>
  <c r="J19" s="1"/>
  <c r="G18"/>
  <c r="H18" s="1"/>
  <c r="J18" s="1"/>
  <c r="G17"/>
  <c r="H17" s="1"/>
  <c r="J17" s="1"/>
  <c r="G16"/>
  <c r="H16" s="1"/>
  <c r="J16" s="1"/>
  <c r="G15"/>
  <c r="H15" s="1"/>
  <c r="J15" s="1"/>
  <c r="G14"/>
  <c r="H14" s="1"/>
  <c r="J14" s="1"/>
  <c r="G13"/>
  <c r="H13" s="1"/>
  <c r="J13" s="1"/>
  <c r="G12"/>
  <c r="H12" s="1"/>
  <c r="J12" s="1"/>
  <c r="G11"/>
  <c r="H11" s="1"/>
  <c r="J11" s="1"/>
  <c r="G12" i="27"/>
  <c r="H12" s="1"/>
  <c r="J12" s="1"/>
  <c r="G13"/>
  <c r="H13" s="1"/>
  <c r="J13" s="1"/>
  <c r="G14"/>
  <c r="H14" s="1"/>
  <c r="J14" s="1"/>
  <c r="G15"/>
  <c r="H15" s="1"/>
  <c r="J15" s="1"/>
  <c r="G16"/>
  <c r="H16" s="1"/>
  <c r="J16" s="1"/>
  <c r="G17"/>
  <c r="H17" s="1"/>
  <c r="J17" s="1"/>
  <c r="G18"/>
  <c r="H18" s="1"/>
  <c r="J18" s="1"/>
  <c r="G19"/>
  <c r="H19" s="1"/>
  <c r="J19" s="1"/>
  <c r="G20"/>
  <c r="H20" s="1"/>
  <c r="J20" s="1"/>
  <c r="G21"/>
  <c r="H21" s="1"/>
  <c r="J21" s="1"/>
  <c r="G22"/>
  <c r="H22" s="1"/>
  <c r="J22" s="1"/>
  <c r="G11"/>
  <c r="H11" s="1"/>
  <c r="J11" s="1"/>
  <c r="L13" i="1" l="1"/>
  <c r="L14"/>
  <c r="L15"/>
  <c r="L16"/>
  <c r="L17"/>
  <c r="L18"/>
  <c r="L19"/>
  <c r="L20"/>
  <c r="L21"/>
  <c r="L22"/>
  <c r="L23"/>
  <c r="L24"/>
  <c r="L25"/>
  <c r="L26"/>
  <c r="L27"/>
  <c r="L28"/>
  <c r="L29"/>
  <c r="L30"/>
  <c r="L31"/>
  <c r="L32"/>
  <c r="L33"/>
  <c r="L34"/>
  <c r="L35"/>
  <c r="L36"/>
  <c r="L37"/>
  <c r="L38"/>
  <c r="L39"/>
  <c r="L40"/>
  <c r="L41"/>
  <c r="L12"/>
  <c r="G13" l="1"/>
  <c r="G14"/>
  <c r="G15"/>
  <c r="G16"/>
  <c r="G17"/>
  <c r="G18"/>
  <c r="G19"/>
  <c r="G20"/>
  <c r="G21"/>
  <c r="G22"/>
  <c r="G23"/>
  <c r="G24"/>
  <c r="G25"/>
  <c r="G26"/>
  <c r="G27"/>
  <c r="G28"/>
  <c r="G29"/>
  <c r="G30"/>
  <c r="G31"/>
  <c r="G32"/>
  <c r="G33"/>
  <c r="G34"/>
  <c r="G35"/>
  <c r="G36"/>
  <c r="G37"/>
  <c r="G38"/>
  <c r="G39"/>
  <c r="G40"/>
  <c r="G41"/>
  <c r="G12"/>
  <c r="F13" i="112" l="1"/>
  <c r="F14"/>
  <c r="F15"/>
  <c r="F16"/>
  <c r="F17"/>
  <c r="F18"/>
  <c r="F19"/>
  <c r="F20"/>
  <c r="F21"/>
  <c r="F22"/>
  <c r="F23"/>
  <c r="F24"/>
  <c r="F25"/>
  <c r="F26"/>
  <c r="F27"/>
  <c r="F28"/>
  <c r="F29"/>
  <c r="F30"/>
  <c r="F31"/>
  <c r="F32"/>
  <c r="F33"/>
  <c r="F34"/>
  <c r="F35"/>
  <c r="F36"/>
  <c r="F37"/>
  <c r="F38"/>
  <c r="F39"/>
  <c r="F40"/>
  <c r="F41"/>
  <c r="F12"/>
  <c r="F13" i="113"/>
  <c r="F14"/>
  <c r="F15"/>
  <c r="F16"/>
  <c r="F17"/>
  <c r="F18"/>
  <c r="F19"/>
  <c r="F20"/>
  <c r="F21"/>
  <c r="F22"/>
  <c r="F23"/>
  <c r="F24"/>
  <c r="F25"/>
  <c r="F26"/>
  <c r="F27"/>
  <c r="F28"/>
  <c r="F29"/>
  <c r="F30"/>
  <c r="F31"/>
  <c r="F32"/>
  <c r="F33"/>
  <c r="F34"/>
  <c r="F35"/>
  <c r="F36"/>
  <c r="F37"/>
  <c r="F38"/>
  <c r="F39"/>
  <c r="F40"/>
  <c r="F41"/>
  <c r="F12"/>
  <c r="F13" i="111" l="1"/>
  <c r="F14"/>
  <c r="F15"/>
  <c r="F16"/>
  <c r="F17"/>
  <c r="F18"/>
  <c r="F19"/>
  <c r="F20"/>
  <c r="F21"/>
  <c r="F22"/>
  <c r="F23"/>
  <c r="F24"/>
  <c r="F25"/>
  <c r="F26"/>
  <c r="F27"/>
  <c r="F28"/>
  <c r="F29"/>
  <c r="F30"/>
  <c r="F31"/>
  <c r="F32"/>
  <c r="F33"/>
  <c r="F34"/>
  <c r="F35"/>
  <c r="F36"/>
  <c r="F37"/>
  <c r="F38"/>
  <c r="F39"/>
  <c r="F40"/>
  <c r="F41"/>
  <c r="F12"/>
  <c r="F13" i="4"/>
  <c r="F14"/>
  <c r="F15"/>
  <c r="F16"/>
  <c r="F17"/>
  <c r="F18"/>
  <c r="F19"/>
  <c r="F20"/>
  <c r="F21"/>
  <c r="F22"/>
  <c r="F23"/>
  <c r="F24"/>
  <c r="F25"/>
  <c r="F26"/>
  <c r="F27"/>
  <c r="F28"/>
  <c r="F29"/>
  <c r="F30"/>
  <c r="F31"/>
  <c r="F32"/>
  <c r="F33"/>
  <c r="F34"/>
  <c r="F35"/>
  <c r="F36"/>
  <c r="F37"/>
  <c r="F38"/>
  <c r="F39"/>
  <c r="F40"/>
  <c r="F41"/>
  <c r="F12"/>
  <c r="J17" i="96" l="1"/>
  <c r="J18"/>
  <c r="J19"/>
  <c r="J20"/>
  <c r="J16"/>
  <c r="G49" i="56" l="1"/>
  <c r="D49"/>
  <c r="G48"/>
  <c r="D48"/>
  <c r="C23" i="27"/>
  <c r="C23" i="28"/>
  <c r="I42" i="142"/>
  <c r="H42"/>
  <c r="G42"/>
  <c r="F42"/>
  <c r="E42"/>
  <c r="G42" i="141"/>
  <c r="D42"/>
  <c r="C42"/>
  <c r="F42"/>
  <c r="G26" i="96"/>
  <c r="J11" i="84"/>
  <c r="J12"/>
  <c r="J13"/>
  <c r="J14"/>
  <c r="J15"/>
  <c r="J16"/>
  <c r="J17"/>
  <c r="J18"/>
  <c r="J19"/>
  <c r="J20"/>
  <c r="J21"/>
  <c r="J22"/>
  <c r="J23"/>
  <c r="J24"/>
  <c r="J25"/>
  <c r="J26"/>
  <c r="J27"/>
  <c r="J28"/>
  <c r="J29"/>
  <c r="J30"/>
  <c r="J31"/>
  <c r="J32"/>
  <c r="J33"/>
  <c r="J34"/>
  <c r="J35"/>
  <c r="J36"/>
  <c r="J37"/>
  <c r="J38"/>
  <c r="J39"/>
  <c r="E39" i="105"/>
  <c r="D39"/>
  <c r="J39"/>
  <c r="K39"/>
  <c r="B13" i="56" l="1"/>
  <c r="D13"/>
  <c r="F13"/>
  <c r="H13"/>
  <c r="J13"/>
  <c r="L12"/>
  <c r="L11"/>
  <c r="L13" l="1"/>
  <c r="L21" i="98"/>
  <c r="M21"/>
  <c r="N21"/>
  <c r="O21"/>
  <c r="P21"/>
  <c r="Q21"/>
  <c r="T21"/>
  <c r="C21"/>
  <c r="D21"/>
  <c r="E21"/>
  <c r="F21"/>
  <c r="G21"/>
  <c r="H21"/>
  <c r="G39" i="109"/>
  <c r="F39"/>
  <c r="D39"/>
  <c r="W21" i="98" l="1"/>
  <c r="R21"/>
  <c r="S21"/>
  <c r="J21"/>
  <c r="K21"/>
  <c r="I21"/>
  <c r="U21" l="1"/>
  <c r="V21"/>
  <c r="C40" i="84"/>
  <c r="D40"/>
  <c r="E40"/>
  <c r="F40"/>
  <c r="G40"/>
  <c r="H40"/>
  <c r="I40"/>
  <c r="AF39" i="72"/>
  <c r="AB41"/>
  <c r="AC41"/>
  <c r="AD41"/>
  <c r="AE41"/>
  <c r="AA41"/>
  <c r="D40" i="62" l="1"/>
  <c r="E40"/>
  <c r="F11"/>
  <c r="F12"/>
  <c r="F13"/>
  <c r="F14"/>
  <c r="F15"/>
  <c r="F16"/>
  <c r="F17"/>
  <c r="F18"/>
  <c r="F19"/>
  <c r="F20"/>
  <c r="F21"/>
  <c r="F22"/>
  <c r="F23"/>
  <c r="F24"/>
  <c r="F25"/>
  <c r="F26"/>
  <c r="F27"/>
  <c r="F28"/>
  <c r="F29"/>
  <c r="F30"/>
  <c r="F31"/>
  <c r="F32"/>
  <c r="F33"/>
  <c r="F34"/>
  <c r="F35"/>
  <c r="F36"/>
  <c r="F37"/>
  <c r="F38"/>
  <c r="F39"/>
  <c r="F10"/>
  <c r="C40"/>
  <c r="H12" i="72"/>
  <c r="H13"/>
  <c r="H14"/>
  <c r="H15"/>
  <c r="H16"/>
  <c r="H17"/>
  <c r="H18"/>
  <c r="H19"/>
  <c r="H20"/>
  <c r="H21"/>
  <c r="H22"/>
  <c r="H23"/>
  <c r="H24"/>
  <c r="H25"/>
  <c r="H26"/>
  <c r="H27"/>
  <c r="H28"/>
  <c r="H29"/>
  <c r="H30"/>
  <c r="H31"/>
  <c r="H32"/>
  <c r="H33"/>
  <c r="H34"/>
  <c r="H35"/>
  <c r="H36"/>
  <c r="H37"/>
  <c r="H38"/>
  <c r="H39"/>
  <c r="H40"/>
  <c r="H11"/>
  <c r="C41"/>
  <c r="D41"/>
  <c r="E41"/>
  <c r="F41"/>
  <c r="G41"/>
  <c r="H41" l="1"/>
  <c r="F40" i="62"/>
  <c r="V15" i="88"/>
  <c r="V16"/>
  <c r="V17"/>
  <c r="V18"/>
  <c r="V19"/>
  <c r="V20"/>
  <c r="V21"/>
  <c r="V22"/>
  <c r="V23"/>
  <c r="V24"/>
  <c r="V25"/>
  <c r="V26"/>
  <c r="V27"/>
  <c r="V28"/>
  <c r="V29"/>
  <c r="V30"/>
  <c r="V31"/>
  <c r="V32"/>
  <c r="V33"/>
  <c r="V34"/>
  <c r="V35"/>
  <c r="V36"/>
  <c r="V37"/>
  <c r="V38"/>
  <c r="V39"/>
  <c r="V40"/>
  <c r="V41"/>
  <c r="V42"/>
  <c r="V43"/>
  <c r="V14"/>
  <c r="U44"/>
  <c r="V44" s="1"/>
  <c r="O14" i="75" l="1"/>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P13"/>
  <c r="O13"/>
  <c r="O14" i="7"/>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P13"/>
  <c r="O13"/>
  <c r="O43" l="1"/>
  <c r="P43"/>
  <c r="P43" i="75"/>
  <c r="O43"/>
  <c r="I39" i="100"/>
  <c r="E39"/>
  <c r="F39"/>
  <c r="G39"/>
  <c r="H39" l="1"/>
  <c r="C43" i="138" l="1"/>
  <c r="D43"/>
  <c r="E43"/>
  <c r="AF12" i="72" l="1"/>
  <c r="AF13"/>
  <c r="AF14"/>
  <c r="AF15"/>
  <c r="AF16"/>
  <c r="AF17"/>
  <c r="AF18"/>
  <c r="AF19"/>
  <c r="AF20"/>
  <c r="AF21"/>
  <c r="AF22"/>
  <c r="AF23"/>
  <c r="AF24"/>
  <c r="AF25"/>
  <c r="AF26"/>
  <c r="AF27"/>
  <c r="AF28"/>
  <c r="AF29"/>
  <c r="AF30"/>
  <c r="AF31"/>
  <c r="AF32"/>
  <c r="AF33"/>
  <c r="AF34"/>
  <c r="AF35"/>
  <c r="AF36"/>
  <c r="AF37"/>
  <c r="AF38"/>
  <c r="AF40"/>
  <c r="AF11"/>
  <c r="AF41" l="1"/>
  <c r="F33" i="102" l="1"/>
  <c r="E33"/>
  <c r="D33"/>
  <c r="G32"/>
  <c r="G31"/>
  <c r="G30"/>
  <c r="G29"/>
  <c r="G28"/>
  <c r="G27"/>
  <c r="G26"/>
  <c r="G25"/>
  <c r="G24"/>
  <c r="F22"/>
  <c r="E22"/>
  <c r="D22"/>
  <c r="G21"/>
  <c r="G20"/>
  <c r="G19"/>
  <c r="G18"/>
  <c r="G17"/>
  <c r="G16"/>
  <c r="G15"/>
  <c r="G14"/>
  <c r="G13"/>
  <c r="G12"/>
  <c r="H26" i="115"/>
  <c r="G26"/>
  <c r="D26"/>
  <c r="C26"/>
  <c r="G22" i="102" l="1"/>
  <c r="G33"/>
  <c r="G42" i="16"/>
  <c r="H42"/>
  <c r="E42"/>
  <c r="F42"/>
  <c r="I42" l="1"/>
  <c r="J42"/>
  <c r="C42"/>
  <c r="D42"/>
  <c r="C40" i="103"/>
  <c r="D40"/>
  <c r="E40"/>
  <c r="F40"/>
  <c r="H40"/>
  <c r="C39" i="124"/>
  <c r="D39"/>
  <c r="E39"/>
  <c r="F39"/>
  <c r="G39"/>
  <c r="H39"/>
  <c r="I39"/>
  <c r="J39"/>
  <c r="K39"/>
  <c r="L39"/>
  <c r="M39"/>
  <c r="N39"/>
  <c r="C41" i="93"/>
  <c r="D41"/>
  <c r="E41"/>
  <c r="F41"/>
  <c r="G41"/>
  <c r="H41"/>
  <c r="I41"/>
  <c r="J41"/>
  <c r="K41"/>
  <c r="L41"/>
  <c r="C42" i="66"/>
  <c r="D42"/>
  <c r="E42"/>
  <c r="F42"/>
  <c r="F41" i="119"/>
  <c r="G41"/>
  <c r="H41"/>
  <c r="I41"/>
  <c r="J41"/>
  <c r="K41"/>
  <c r="L41"/>
  <c r="M41"/>
  <c r="D41"/>
  <c r="E41"/>
  <c r="C41"/>
  <c r="D43" i="103" l="1"/>
  <c r="C41" i="101"/>
  <c r="D41"/>
  <c r="E41"/>
  <c r="F41"/>
  <c r="G41"/>
  <c r="H41"/>
  <c r="I41"/>
  <c r="J41"/>
  <c r="K41"/>
  <c r="L41"/>
  <c r="M41"/>
  <c r="C41" i="29"/>
  <c r="D41"/>
  <c r="E41"/>
  <c r="F41"/>
  <c r="C41" i="129"/>
  <c r="D41"/>
  <c r="E41"/>
  <c r="F41"/>
  <c r="L43" i="75" l="1"/>
  <c r="M43"/>
  <c r="L43" i="7"/>
  <c r="M43"/>
  <c r="H43" i="86"/>
  <c r="F42" i="74"/>
  <c r="G42" i="111"/>
  <c r="G42" i="4"/>
  <c r="C41" i="60"/>
  <c r="D41"/>
  <c r="E41"/>
  <c r="F41"/>
  <c r="H41"/>
  <c r="I41"/>
  <c r="J41"/>
  <c r="K41"/>
  <c r="M41"/>
  <c r="N41"/>
  <c r="O41"/>
  <c r="P41"/>
  <c r="L12"/>
  <c r="L13"/>
  <c r="L14"/>
  <c r="L15"/>
  <c r="L16"/>
  <c r="L17"/>
  <c r="L18"/>
  <c r="L19"/>
  <c r="L20"/>
  <c r="L21"/>
  <c r="L22"/>
  <c r="L23"/>
  <c r="L24"/>
  <c r="L25"/>
  <c r="L26"/>
  <c r="L27"/>
  <c r="L28"/>
  <c r="L29"/>
  <c r="L30"/>
  <c r="L31"/>
  <c r="L33"/>
  <c r="L35"/>
  <c r="L36"/>
  <c r="L37"/>
  <c r="L38"/>
  <c r="L39"/>
  <c r="L40"/>
  <c r="L11"/>
  <c r="G12"/>
  <c r="G13"/>
  <c r="G14"/>
  <c r="G15"/>
  <c r="G16"/>
  <c r="G17"/>
  <c r="G18"/>
  <c r="G19"/>
  <c r="G20"/>
  <c r="G21"/>
  <c r="G22"/>
  <c r="G23"/>
  <c r="G24"/>
  <c r="G25"/>
  <c r="G26"/>
  <c r="G27"/>
  <c r="G28"/>
  <c r="G29"/>
  <c r="G30"/>
  <c r="G31"/>
  <c r="G32"/>
  <c r="G33"/>
  <c r="G35"/>
  <c r="G36"/>
  <c r="G37"/>
  <c r="G38"/>
  <c r="G39"/>
  <c r="G40"/>
  <c r="G11"/>
  <c r="Q41" l="1"/>
  <c r="L41"/>
  <c r="G41"/>
  <c r="M41" i="47"/>
  <c r="N41"/>
  <c r="O41"/>
  <c r="P41"/>
  <c r="Q12"/>
  <c r="Q13"/>
  <c r="Q14"/>
  <c r="Q15"/>
  <c r="Q16"/>
  <c r="Q17"/>
  <c r="Q18"/>
  <c r="Q19"/>
  <c r="Q20"/>
  <c r="Q21"/>
  <c r="Q22"/>
  <c r="Q23"/>
  <c r="Q24"/>
  <c r="Q25"/>
  <c r="Q26"/>
  <c r="Q27"/>
  <c r="Q28"/>
  <c r="Q29"/>
  <c r="Q30"/>
  <c r="Q31"/>
  <c r="Q32"/>
  <c r="Q33"/>
  <c r="Q34"/>
  <c r="Q35"/>
  <c r="Q36"/>
  <c r="Q37"/>
  <c r="Q38"/>
  <c r="Q39"/>
  <c r="Q40"/>
  <c r="Q11"/>
  <c r="H41"/>
  <c r="I41"/>
  <c r="J41"/>
  <c r="K41"/>
  <c r="L12"/>
  <c r="L13"/>
  <c r="L14"/>
  <c r="L15"/>
  <c r="L16"/>
  <c r="L17"/>
  <c r="L18"/>
  <c r="L19"/>
  <c r="L20"/>
  <c r="L21"/>
  <c r="L22"/>
  <c r="L23"/>
  <c r="L24"/>
  <c r="L25"/>
  <c r="L26"/>
  <c r="L27"/>
  <c r="L28"/>
  <c r="L29"/>
  <c r="L30"/>
  <c r="L31"/>
  <c r="L32"/>
  <c r="L33"/>
  <c r="L34"/>
  <c r="L35"/>
  <c r="L36"/>
  <c r="L37"/>
  <c r="L38"/>
  <c r="L39"/>
  <c r="L40"/>
  <c r="L11"/>
  <c r="C41"/>
  <c r="D41"/>
  <c r="E41"/>
  <c r="F41"/>
  <c r="G12"/>
  <c r="G13"/>
  <c r="G14"/>
  <c r="G15"/>
  <c r="G16"/>
  <c r="G17"/>
  <c r="G18"/>
  <c r="G19"/>
  <c r="G20"/>
  <c r="G21"/>
  <c r="G22"/>
  <c r="G23"/>
  <c r="G24"/>
  <c r="G25"/>
  <c r="G26"/>
  <c r="G27"/>
  <c r="G28"/>
  <c r="G29"/>
  <c r="G30"/>
  <c r="G31"/>
  <c r="G32"/>
  <c r="G33"/>
  <c r="G34"/>
  <c r="G35"/>
  <c r="G36"/>
  <c r="G37"/>
  <c r="G38"/>
  <c r="G39"/>
  <c r="G40"/>
  <c r="G11"/>
  <c r="L30" i="59"/>
  <c r="L31"/>
  <c r="L12"/>
  <c r="L13"/>
  <c r="L14"/>
  <c r="L15"/>
  <c r="L16"/>
  <c r="L17"/>
  <c r="L18"/>
  <c r="L19"/>
  <c r="L20"/>
  <c r="L21"/>
  <c r="L22"/>
  <c r="L23"/>
  <c r="L24"/>
  <c r="L25"/>
  <c r="L26"/>
  <c r="L27"/>
  <c r="L28"/>
  <c r="L29"/>
  <c r="L32"/>
  <c r="L33"/>
  <c r="L34"/>
  <c r="L35"/>
  <c r="L36"/>
  <c r="L37"/>
  <c r="L38"/>
  <c r="L39"/>
  <c r="L40"/>
  <c r="L11"/>
  <c r="G12"/>
  <c r="M12" s="1"/>
  <c r="G13"/>
  <c r="M13" s="1"/>
  <c r="G14"/>
  <c r="M14" s="1"/>
  <c r="G15"/>
  <c r="M15" s="1"/>
  <c r="G16"/>
  <c r="M16" s="1"/>
  <c r="G17"/>
  <c r="G18"/>
  <c r="M18" s="1"/>
  <c r="G19"/>
  <c r="M19" s="1"/>
  <c r="G20"/>
  <c r="M20" s="1"/>
  <c r="G21"/>
  <c r="M21" s="1"/>
  <c r="G22"/>
  <c r="M22" s="1"/>
  <c r="G23"/>
  <c r="M23" s="1"/>
  <c r="G24"/>
  <c r="M24" s="1"/>
  <c r="G25"/>
  <c r="G26"/>
  <c r="M26" s="1"/>
  <c r="G27"/>
  <c r="M27" s="1"/>
  <c r="G28"/>
  <c r="M28" s="1"/>
  <c r="G29"/>
  <c r="M29" s="1"/>
  <c r="G30"/>
  <c r="M30" s="1"/>
  <c r="G31"/>
  <c r="M31" s="1"/>
  <c r="G32"/>
  <c r="M32" s="1"/>
  <c r="G33"/>
  <c r="G34"/>
  <c r="G35"/>
  <c r="G36"/>
  <c r="M36" s="1"/>
  <c r="G37"/>
  <c r="G38"/>
  <c r="M38" s="1"/>
  <c r="G39"/>
  <c r="M39" s="1"/>
  <c r="G40"/>
  <c r="M40" s="1"/>
  <c r="G11"/>
  <c r="L12" i="58"/>
  <c r="L13"/>
  <c r="L14"/>
  <c r="L15"/>
  <c r="L16"/>
  <c r="L17"/>
  <c r="L18"/>
  <c r="L19"/>
  <c r="L20"/>
  <c r="L21"/>
  <c r="L22"/>
  <c r="L23"/>
  <c r="L24"/>
  <c r="L25"/>
  <c r="L26"/>
  <c r="L27"/>
  <c r="L28"/>
  <c r="L29"/>
  <c r="L30"/>
  <c r="L31"/>
  <c r="L32"/>
  <c r="L33"/>
  <c r="L34"/>
  <c r="L35"/>
  <c r="L36"/>
  <c r="L37"/>
  <c r="L38"/>
  <c r="L39"/>
  <c r="L40"/>
  <c r="L11"/>
  <c r="G12"/>
  <c r="M12" s="1"/>
  <c r="G13"/>
  <c r="G14"/>
  <c r="M14" s="1"/>
  <c r="G15"/>
  <c r="M15" s="1"/>
  <c r="G16"/>
  <c r="M16" s="1"/>
  <c r="G17"/>
  <c r="G18"/>
  <c r="M18" s="1"/>
  <c r="G19"/>
  <c r="M19" s="1"/>
  <c r="G20"/>
  <c r="M20" s="1"/>
  <c r="G21"/>
  <c r="G22"/>
  <c r="M22" s="1"/>
  <c r="G23"/>
  <c r="M23" s="1"/>
  <c r="G24"/>
  <c r="M24" s="1"/>
  <c r="G25"/>
  <c r="G26"/>
  <c r="M26" s="1"/>
  <c r="G27"/>
  <c r="M27" s="1"/>
  <c r="G28"/>
  <c r="M28" s="1"/>
  <c r="G29"/>
  <c r="G30"/>
  <c r="M30" s="1"/>
  <c r="G31"/>
  <c r="M31" s="1"/>
  <c r="G32"/>
  <c r="M32" s="1"/>
  <c r="G33"/>
  <c r="G34"/>
  <c r="M34" s="1"/>
  <c r="G35"/>
  <c r="M35" s="1"/>
  <c r="G36"/>
  <c r="M36" s="1"/>
  <c r="G37"/>
  <c r="G38"/>
  <c r="M38" s="1"/>
  <c r="G39"/>
  <c r="M39" s="1"/>
  <c r="G40"/>
  <c r="M40" s="1"/>
  <c r="G11"/>
  <c r="M14" i="1"/>
  <c r="M15"/>
  <c r="M16"/>
  <c r="M17"/>
  <c r="M18"/>
  <c r="M19"/>
  <c r="M20"/>
  <c r="M22"/>
  <c r="M23"/>
  <c r="M24"/>
  <c r="M25"/>
  <c r="M27"/>
  <c r="M28"/>
  <c r="M29"/>
  <c r="M30"/>
  <c r="M31"/>
  <c r="M32"/>
  <c r="M33"/>
  <c r="M34"/>
  <c r="M35"/>
  <c r="M36"/>
  <c r="M37"/>
  <c r="M38"/>
  <c r="M39"/>
  <c r="M40"/>
  <c r="M41"/>
  <c r="M12"/>
  <c r="C41" i="59"/>
  <c r="D41"/>
  <c r="E41"/>
  <c r="F41"/>
  <c r="H41"/>
  <c r="I41"/>
  <c r="J41"/>
  <c r="K41"/>
  <c r="C41" i="58"/>
  <c r="D41"/>
  <c r="E41"/>
  <c r="F41"/>
  <c r="H41"/>
  <c r="I41"/>
  <c r="J41"/>
  <c r="K41"/>
  <c r="C42" i="1"/>
  <c r="D42"/>
  <c r="E42"/>
  <c r="F42"/>
  <c r="H42"/>
  <c r="I42"/>
  <c r="J42"/>
  <c r="K42"/>
  <c r="L42"/>
  <c r="M11" i="58" l="1"/>
  <c r="M37"/>
  <c r="M33"/>
  <c r="M29"/>
  <c r="M25"/>
  <c r="M21"/>
  <c r="M17"/>
  <c r="M13"/>
  <c r="M11" i="59"/>
  <c r="M37"/>
  <c r="M17"/>
  <c r="M35"/>
  <c r="M34"/>
  <c r="M33"/>
  <c r="M21" i="1"/>
  <c r="M25" i="59"/>
  <c r="M26" i="1"/>
  <c r="G41" i="59"/>
  <c r="M13" i="1"/>
  <c r="G42"/>
  <c r="Q41" i="47"/>
  <c r="L41"/>
  <c r="G41"/>
  <c r="L41" i="59"/>
  <c r="L41" i="58"/>
  <c r="G41"/>
  <c r="M41" l="1"/>
  <c r="M41" i="59"/>
  <c r="M42" i="1"/>
  <c r="C42" i="139"/>
  <c r="D42"/>
  <c r="I13" i="13" l="1"/>
  <c r="I14"/>
  <c r="I15"/>
  <c r="I16"/>
  <c r="I17"/>
  <c r="I18"/>
  <c r="I19"/>
  <c r="I20"/>
  <c r="I21"/>
  <c r="I22"/>
  <c r="I23"/>
  <c r="I24"/>
  <c r="I25"/>
  <c r="I26"/>
  <c r="I27"/>
  <c r="I28"/>
  <c r="I29"/>
  <c r="I30"/>
  <c r="I31"/>
  <c r="I32"/>
  <c r="I33"/>
  <c r="I34"/>
  <c r="I35"/>
  <c r="I36"/>
  <c r="I37"/>
  <c r="I38"/>
  <c r="I39"/>
  <c r="I40"/>
  <c r="I41"/>
  <c r="I12"/>
  <c r="H17" i="14" l="1"/>
  <c r="H12"/>
  <c r="D25" l="1"/>
  <c r="E25"/>
  <c r="F25"/>
  <c r="G25"/>
  <c r="H25"/>
  <c r="D16"/>
  <c r="E16"/>
  <c r="F16"/>
  <c r="G16"/>
  <c r="G26" s="1"/>
  <c r="H16"/>
  <c r="C25"/>
  <c r="C16"/>
  <c r="E26" l="1"/>
  <c r="C26"/>
  <c r="F26"/>
  <c r="H26"/>
  <c r="D26"/>
  <c r="K42" i="26" l="1"/>
  <c r="I13"/>
  <c r="J13"/>
  <c r="I14"/>
  <c r="J14"/>
  <c r="I15"/>
  <c r="J15"/>
  <c r="I16"/>
  <c r="J16"/>
  <c r="I17"/>
  <c r="J17"/>
  <c r="I18"/>
  <c r="J18"/>
  <c r="I19"/>
  <c r="J19"/>
  <c r="I20"/>
  <c r="J20"/>
  <c r="I21"/>
  <c r="J21"/>
  <c r="I22"/>
  <c r="J22"/>
  <c r="I23"/>
  <c r="J23"/>
  <c r="I24"/>
  <c r="J24"/>
  <c r="I25"/>
  <c r="J25"/>
  <c r="I26"/>
  <c r="J26"/>
  <c r="I27"/>
  <c r="J27"/>
  <c r="I28"/>
  <c r="J28"/>
  <c r="I29"/>
  <c r="J29"/>
  <c r="I30"/>
  <c r="J30"/>
  <c r="I31"/>
  <c r="J31"/>
  <c r="I32"/>
  <c r="J32"/>
  <c r="I33"/>
  <c r="J33"/>
  <c r="I34"/>
  <c r="J34"/>
  <c r="I35"/>
  <c r="J35"/>
  <c r="I36"/>
  <c r="J36"/>
  <c r="I37"/>
  <c r="J37"/>
  <c r="I38"/>
  <c r="J38"/>
  <c r="I39"/>
  <c r="J39"/>
  <c r="I40"/>
  <c r="J40"/>
  <c r="I41"/>
  <c r="J41"/>
  <c r="J12"/>
  <c r="I12"/>
  <c r="C42"/>
  <c r="D42"/>
  <c r="E42"/>
  <c r="F42"/>
  <c r="G42"/>
  <c r="H42"/>
  <c r="K42" i="117"/>
  <c r="I13"/>
  <c r="I14"/>
  <c r="I15"/>
  <c r="I16"/>
  <c r="I17"/>
  <c r="I18"/>
  <c r="I19"/>
  <c r="I20"/>
  <c r="I21"/>
  <c r="I22"/>
  <c r="I23"/>
  <c r="I24"/>
  <c r="I25"/>
  <c r="I26"/>
  <c r="I27"/>
  <c r="I28"/>
  <c r="I29"/>
  <c r="I30"/>
  <c r="I31"/>
  <c r="I32"/>
  <c r="I33"/>
  <c r="I34"/>
  <c r="I35"/>
  <c r="I36"/>
  <c r="I37"/>
  <c r="I38"/>
  <c r="I39"/>
  <c r="I40"/>
  <c r="I41"/>
  <c r="I12"/>
  <c r="H42"/>
  <c r="G42"/>
  <c r="E42"/>
  <c r="F42"/>
  <c r="D13"/>
  <c r="J13" s="1"/>
  <c r="D14"/>
  <c r="J14" s="1"/>
  <c r="D15"/>
  <c r="J15" s="1"/>
  <c r="D16"/>
  <c r="J16" s="1"/>
  <c r="D17"/>
  <c r="J17" s="1"/>
  <c r="D18"/>
  <c r="J18" s="1"/>
  <c r="D19"/>
  <c r="J19" s="1"/>
  <c r="D20"/>
  <c r="J20" s="1"/>
  <c r="D21"/>
  <c r="J21" s="1"/>
  <c r="D22"/>
  <c r="J22" s="1"/>
  <c r="D23"/>
  <c r="J23" s="1"/>
  <c r="D24"/>
  <c r="J24" s="1"/>
  <c r="D25"/>
  <c r="J25" s="1"/>
  <c r="D26"/>
  <c r="J26" s="1"/>
  <c r="D27"/>
  <c r="J27" s="1"/>
  <c r="D28"/>
  <c r="J28" s="1"/>
  <c r="D29"/>
  <c r="J29" s="1"/>
  <c r="D30"/>
  <c r="J30" s="1"/>
  <c r="D31"/>
  <c r="J31" s="1"/>
  <c r="D32"/>
  <c r="J32" s="1"/>
  <c r="D33"/>
  <c r="J33" s="1"/>
  <c r="D34"/>
  <c r="J34" s="1"/>
  <c r="D35"/>
  <c r="J35" s="1"/>
  <c r="D36"/>
  <c r="J36" s="1"/>
  <c r="D37"/>
  <c r="J37" s="1"/>
  <c r="D38"/>
  <c r="J38" s="1"/>
  <c r="D39"/>
  <c r="J39" s="1"/>
  <c r="D40"/>
  <c r="J40" s="1"/>
  <c r="D41"/>
  <c r="J41" s="1"/>
  <c r="D12"/>
  <c r="J12" s="1"/>
  <c r="C42"/>
  <c r="D42" s="1"/>
  <c r="I42" i="26" l="1"/>
  <c r="J42"/>
  <c r="J42" i="117"/>
  <c r="I42"/>
  <c r="K41" i="29"/>
  <c r="L41"/>
  <c r="J10" i="84" l="1"/>
  <c r="H42" i="13" l="1"/>
  <c r="D44" i="88"/>
  <c r="J42" i="111"/>
  <c r="J42" i="4"/>
  <c r="C39" i="108" l="1"/>
  <c r="C39" i="105"/>
  <c r="F39"/>
  <c r="G39"/>
  <c r="H39"/>
  <c r="I39"/>
  <c r="F42" i="5"/>
  <c r="J40" i="84" l="1"/>
  <c r="O41" i="129"/>
  <c r="P41"/>
  <c r="K41"/>
  <c r="L41"/>
  <c r="G40" i="62"/>
  <c r="H40"/>
  <c r="I40"/>
  <c r="J11"/>
  <c r="J12"/>
  <c r="J13"/>
  <c r="J14"/>
  <c r="J15"/>
  <c r="J16"/>
  <c r="J17"/>
  <c r="J18"/>
  <c r="J19"/>
  <c r="J20"/>
  <c r="J21"/>
  <c r="J22"/>
  <c r="J23"/>
  <c r="J24"/>
  <c r="J25"/>
  <c r="J26"/>
  <c r="J27"/>
  <c r="J28"/>
  <c r="J29"/>
  <c r="J30"/>
  <c r="J31"/>
  <c r="J32"/>
  <c r="J33"/>
  <c r="J34"/>
  <c r="J35"/>
  <c r="J36"/>
  <c r="J37"/>
  <c r="J38"/>
  <c r="J39"/>
  <c r="J10"/>
  <c r="C40" i="78"/>
  <c r="D40"/>
  <c r="E40"/>
  <c r="F40"/>
  <c r="G40"/>
  <c r="H40"/>
  <c r="I40"/>
  <c r="J40"/>
  <c r="K40"/>
  <c r="L40"/>
  <c r="M40"/>
  <c r="N40"/>
  <c r="O40"/>
  <c r="P40"/>
  <c r="Q40"/>
  <c r="R40"/>
  <c r="S40"/>
  <c r="C41" i="65"/>
  <c r="D41"/>
  <c r="E41"/>
  <c r="F41"/>
  <c r="G41"/>
  <c r="H41"/>
  <c r="I41"/>
  <c r="J41"/>
  <c r="U41" i="72"/>
  <c r="V41"/>
  <c r="W41"/>
  <c r="X41"/>
  <c r="Y41"/>
  <c r="Z12"/>
  <c r="Z13"/>
  <c r="Z14"/>
  <c r="Z15"/>
  <c r="Z16"/>
  <c r="Z17"/>
  <c r="Z18"/>
  <c r="Z19"/>
  <c r="Z20"/>
  <c r="Z21"/>
  <c r="Z22"/>
  <c r="Z23"/>
  <c r="Z24"/>
  <c r="Z11"/>
  <c r="J40" i="62" l="1"/>
  <c r="Z41" i="72"/>
  <c r="L12" i="65"/>
  <c r="L13"/>
  <c r="L14"/>
  <c r="L15"/>
  <c r="L16"/>
  <c r="L17"/>
  <c r="L18"/>
  <c r="L19"/>
  <c r="L20"/>
  <c r="L21"/>
  <c r="L22"/>
  <c r="L23"/>
  <c r="L24"/>
  <c r="L25"/>
  <c r="L26"/>
  <c r="L27"/>
  <c r="L28"/>
  <c r="L29"/>
  <c r="L30"/>
  <c r="L31"/>
  <c r="L32"/>
  <c r="L33"/>
  <c r="L34"/>
  <c r="L35"/>
  <c r="L37"/>
  <c r="L38"/>
  <c r="L39"/>
  <c r="L40"/>
  <c r="L11"/>
  <c r="C42" i="121"/>
  <c r="D42"/>
  <c r="E42"/>
  <c r="F42"/>
  <c r="G42"/>
  <c r="H42"/>
  <c r="I42"/>
  <c r="J42"/>
  <c r="O41" i="72"/>
  <c r="P41"/>
  <c r="Q41"/>
  <c r="R41"/>
  <c r="S41"/>
  <c r="T12"/>
  <c r="T13"/>
  <c r="T14"/>
  <c r="T15"/>
  <c r="T16"/>
  <c r="T17"/>
  <c r="T18"/>
  <c r="T19"/>
  <c r="T20"/>
  <c r="T21"/>
  <c r="T22"/>
  <c r="T23"/>
  <c r="T24"/>
  <c r="T25"/>
  <c r="T26"/>
  <c r="T27"/>
  <c r="T28"/>
  <c r="T29"/>
  <c r="T30"/>
  <c r="T31"/>
  <c r="T32"/>
  <c r="T33"/>
  <c r="T34"/>
  <c r="T35"/>
  <c r="T36"/>
  <c r="T37"/>
  <c r="T38"/>
  <c r="T39"/>
  <c r="T40"/>
  <c r="T11"/>
  <c r="T41" l="1"/>
  <c r="K41" i="65"/>
  <c r="L36"/>
  <c r="L41" s="1"/>
  <c r="N41" i="72"/>
  <c r="J41"/>
  <c r="K41"/>
  <c r="L41"/>
  <c r="M41"/>
  <c r="I41"/>
  <c r="K40" i="62" l="1"/>
  <c r="L40"/>
  <c r="M40"/>
  <c r="N11"/>
  <c r="N12"/>
  <c r="N13"/>
  <c r="N14"/>
  <c r="N15"/>
  <c r="N16"/>
  <c r="N17"/>
  <c r="N18"/>
  <c r="N19"/>
  <c r="N20"/>
  <c r="N21"/>
  <c r="N22"/>
  <c r="N23"/>
  <c r="N24"/>
  <c r="N25"/>
  <c r="N26"/>
  <c r="N27"/>
  <c r="N28"/>
  <c r="N29"/>
  <c r="N30"/>
  <c r="N31"/>
  <c r="N32"/>
  <c r="N33"/>
  <c r="N34"/>
  <c r="N35"/>
  <c r="N36"/>
  <c r="N37"/>
  <c r="N38"/>
  <c r="N39"/>
  <c r="N10"/>
  <c r="C41" i="131"/>
  <c r="F41"/>
  <c r="G41"/>
  <c r="H41"/>
  <c r="I41"/>
  <c r="J41"/>
  <c r="K41"/>
  <c r="L41"/>
  <c r="M41"/>
  <c r="N41"/>
  <c r="O41"/>
  <c r="P41"/>
  <c r="C41" i="130"/>
  <c r="G41"/>
  <c r="H41"/>
  <c r="I41"/>
  <c r="J41"/>
  <c r="K41"/>
  <c r="L41"/>
  <c r="M41"/>
  <c r="N41"/>
  <c r="O41"/>
  <c r="P41"/>
  <c r="H41" i="87"/>
  <c r="I41"/>
  <c r="J41"/>
  <c r="K41"/>
  <c r="L41"/>
  <c r="M41"/>
  <c r="N41"/>
  <c r="O41"/>
  <c r="P41"/>
  <c r="C41"/>
  <c r="D41"/>
  <c r="G41"/>
  <c r="C40" i="104"/>
  <c r="D40"/>
  <c r="E40"/>
  <c r="F40"/>
  <c r="G40"/>
  <c r="H40"/>
  <c r="I40"/>
  <c r="J40"/>
  <c r="K40"/>
  <c r="L40"/>
  <c r="C39" i="133"/>
  <c r="D39"/>
  <c r="E39"/>
  <c r="F39"/>
  <c r="G39"/>
  <c r="H39"/>
  <c r="C39" i="132"/>
  <c r="D39"/>
  <c r="E39"/>
  <c r="F39"/>
  <c r="G39"/>
  <c r="H39"/>
  <c r="I39"/>
  <c r="J39"/>
  <c r="K39"/>
  <c r="L39"/>
  <c r="D39" i="135"/>
  <c r="E39"/>
  <c r="F39"/>
  <c r="G39"/>
  <c r="N15" i="75"/>
  <c r="N16"/>
  <c r="N17"/>
  <c r="N18"/>
  <c r="N19"/>
  <c r="N20"/>
  <c r="N21"/>
  <c r="N22"/>
  <c r="N23"/>
  <c r="N24"/>
  <c r="N25"/>
  <c r="N26"/>
  <c r="N27"/>
  <c r="N28"/>
  <c r="N29"/>
  <c r="N30"/>
  <c r="N31"/>
  <c r="N32"/>
  <c r="N33"/>
  <c r="N34"/>
  <c r="N35"/>
  <c r="N36"/>
  <c r="N37"/>
  <c r="N38"/>
  <c r="N39"/>
  <c r="N40"/>
  <c r="N41"/>
  <c r="N42"/>
  <c r="N13"/>
  <c r="N14" i="7"/>
  <c r="N15"/>
  <c r="N16"/>
  <c r="N17"/>
  <c r="N18"/>
  <c r="N19"/>
  <c r="N20"/>
  <c r="N21"/>
  <c r="N22"/>
  <c r="N23"/>
  <c r="N24"/>
  <c r="N25"/>
  <c r="N26"/>
  <c r="N27"/>
  <c r="N28"/>
  <c r="N29"/>
  <c r="N30"/>
  <c r="N31"/>
  <c r="N32"/>
  <c r="N33"/>
  <c r="N34"/>
  <c r="N35"/>
  <c r="N36"/>
  <c r="N37"/>
  <c r="N38"/>
  <c r="N39"/>
  <c r="N40"/>
  <c r="N41"/>
  <c r="N42"/>
  <c r="N13"/>
  <c r="G13" i="74"/>
  <c r="G14"/>
  <c r="G15"/>
  <c r="G16"/>
  <c r="G17"/>
  <c r="G18"/>
  <c r="G19"/>
  <c r="G20"/>
  <c r="G21"/>
  <c r="G22"/>
  <c r="G23"/>
  <c r="G24"/>
  <c r="G25"/>
  <c r="G26"/>
  <c r="G27"/>
  <c r="G28"/>
  <c r="G29"/>
  <c r="G30"/>
  <c r="G31"/>
  <c r="G32"/>
  <c r="G33"/>
  <c r="G34"/>
  <c r="G35"/>
  <c r="G36"/>
  <c r="G37"/>
  <c r="G38"/>
  <c r="G39"/>
  <c r="G40"/>
  <c r="G41"/>
  <c r="G12"/>
  <c r="G13" i="5"/>
  <c r="G14"/>
  <c r="G15"/>
  <c r="G16"/>
  <c r="G17"/>
  <c r="G18"/>
  <c r="G19"/>
  <c r="G20"/>
  <c r="G21"/>
  <c r="G22"/>
  <c r="G23"/>
  <c r="G24"/>
  <c r="G25"/>
  <c r="G26"/>
  <c r="G27"/>
  <c r="G28"/>
  <c r="G29"/>
  <c r="G30"/>
  <c r="G31"/>
  <c r="G32"/>
  <c r="G33"/>
  <c r="G34"/>
  <c r="G35"/>
  <c r="G36"/>
  <c r="G37"/>
  <c r="G38"/>
  <c r="G39"/>
  <c r="G40"/>
  <c r="G41"/>
  <c r="G12"/>
  <c r="N40" i="62" l="1"/>
  <c r="G42" i="74"/>
  <c r="N43" i="75"/>
  <c r="N43" i="7"/>
  <c r="G41" i="29"/>
  <c r="G41" i="129"/>
  <c r="G42" i="5"/>
  <c r="R41" i="129" l="1"/>
  <c r="J41" i="29"/>
  <c r="Q41" i="129"/>
  <c r="J41"/>
  <c r="I41" s="1"/>
  <c r="D23" i="28"/>
  <c r="E23"/>
  <c r="F23"/>
  <c r="G23"/>
  <c r="H23"/>
  <c r="I23"/>
  <c r="J23"/>
  <c r="K23"/>
  <c r="I41" i="29" l="1"/>
  <c r="M41"/>
  <c r="N41"/>
  <c r="N41" i="129"/>
  <c r="M41" s="1"/>
  <c r="H42" i="111"/>
  <c r="H42" i="4"/>
  <c r="Q15" i="88" l="1"/>
  <c r="R15"/>
  <c r="Q16"/>
  <c r="R16"/>
  <c r="Q17"/>
  <c r="R17"/>
  <c r="Q18"/>
  <c r="R18"/>
  <c r="Q19"/>
  <c r="R19"/>
  <c r="Q20"/>
  <c r="R20"/>
  <c r="Q21"/>
  <c r="R21"/>
  <c r="Q22"/>
  <c r="R22"/>
  <c r="Q23"/>
  <c r="R23"/>
  <c r="Q24"/>
  <c r="R24"/>
  <c r="Q25"/>
  <c r="R25"/>
  <c r="Q26"/>
  <c r="R26"/>
  <c r="Q27"/>
  <c r="R27"/>
  <c r="Q28"/>
  <c r="R28"/>
  <c r="Q29"/>
  <c r="R29"/>
  <c r="Q30"/>
  <c r="R30"/>
  <c r="Q31"/>
  <c r="R31"/>
  <c r="Q32"/>
  <c r="R32"/>
  <c r="Q33"/>
  <c r="R33"/>
  <c r="Q34"/>
  <c r="R34"/>
  <c r="Q35"/>
  <c r="R35"/>
  <c r="Q36"/>
  <c r="R36"/>
  <c r="Q37"/>
  <c r="R37"/>
  <c r="Q38"/>
  <c r="R38"/>
  <c r="Q39"/>
  <c r="R39"/>
  <c r="Q40"/>
  <c r="R40"/>
  <c r="Q41"/>
  <c r="R41"/>
  <c r="Q42"/>
  <c r="R42"/>
  <c r="Q43"/>
  <c r="R43"/>
  <c r="R14"/>
  <c r="Q14"/>
  <c r="P15"/>
  <c r="P16"/>
  <c r="P17"/>
  <c r="P18"/>
  <c r="P19"/>
  <c r="P20"/>
  <c r="P21"/>
  <c r="P22"/>
  <c r="P23"/>
  <c r="P24"/>
  <c r="P25"/>
  <c r="P26"/>
  <c r="P27"/>
  <c r="P28"/>
  <c r="P29"/>
  <c r="P30"/>
  <c r="P31"/>
  <c r="P32"/>
  <c r="P33"/>
  <c r="P34"/>
  <c r="P35"/>
  <c r="P36"/>
  <c r="P37"/>
  <c r="P38"/>
  <c r="P39"/>
  <c r="P40"/>
  <c r="P41"/>
  <c r="P42"/>
  <c r="P43"/>
  <c r="P14"/>
  <c r="N44"/>
  <c r="O44"/>
  <c r="P44" l="1"/>
  <c r="M15"/>
  <c r="M16"/>
  <c r="M17"/>
  <c r="M18"/>
  <c r="M19"/>
  <c r="M20"/>
  <c r="M21"/>
  <c r="M22"/>
  <c r="M23"/>
  <c r="M24"/>
  <c r="M25"/>
  <c r="M26"/>
  <c r="M27"/>
  <c r="M28"/>
  <c r="M29"/>
  <c r="M30"/>
  <c r="M31"/>
  <c r="M32"/>
  <c r="M33"/>
  <c r="M34"/>
  <c r="M35"/>
  <c r="M36"/>
  <c r="M37"/>
  <c r="M38"/>
  <c r="M39"/>
  <c r="M40"/>
  <c r="M41"/>
  <c r="M42"/>
  <c r="M43"/>
  <c r="M14"/>
  <c r="L44"/>
  <c r="K44"/>
  <c r="H44"/>
  <c r="I44"/>
  <c r="J15"/>
  <c r="J16"/>
  <c r="J17"/>
  <c r="J18"/>
  <c r="J19"/>
  <c r="J20"/>
  <c r="J21"/>
  <c r="J22"/>
  <c r="J23"/>
  <c r="J24"/>
  <c r="J25"/>
  <c r="J26"/>
  <c r="J27"/>
  <c r="J28"/>
  <c r="J29"/>
  <c r="J30"/>
  <c r="J31"/>
  <c r="J32"/>
  <c r="J33"/>
  <c r="J34"/>
  <c r="J35"/>
  <c r="J36"/>
  <c r="J37"/>
  <c r="J38"/>
  <c r="J39"/>
  <c r="J40"/>
  <c r="J41"/>
  <c r="J42"/>
  <c r="J43"/>
  <c r="J14"/>
  <c r="G15"/>
  <c r="G16"/>
  <c r="G17"/>
  <c r="G18"/>
  <c r="G19"/>
  <c r="G20"/>
  <c r="G21"/>
  <c r="G22"/>
  <c r="G23"/>
  <c r="G24"/>
  <c r="G25"/>
  <c r="G26"/>
  <c r="G27"/>
  <c r="G28"/>
  <c r="G29"/>
  <c r="G30"/>
  <c r="G31"/>
  <c r="G32"/>
  <c r="G33"/>
  <c r="G34"/>
  <c r="G35"/>
  <c r="G36"/>
  <c r="G37"/>
  <c r="G38"/>
  <c r="G39"/>
  <c r="G40"/>
  <c r="G41"/>
  <c r="G42"/>
  <c r="G43"/>
  <c r="F44"/>
  <c r="G14"/>
  <c r="C44"/>
  <c r="K14" i="75"/>
  <c r="K15"/>
  <c r="K16"/>
  <c r="K17"/>
  <c r="K18"/>
  <c r="K19"/>
  <c r="K20"/>
  <c r="K21"/>
  <c r="K22"/>
  <c r="K23"/>
  <c r="K24"/>
  <c r="K25"/>
  <c r="K26"/>
  <c r="K27"/>
  <c r="K28"/>
  <c r="K29"/>
  <c r="K30"/>
  <c r="K31"/>
  <c r="K32"/>
  <c r="K33"/>
  <c r="K34"/>
  <c r="K35"/>
  <c r="K36"/>
  <c r="K37"/>
  <c r="K38"/>
  <c r="K39"/>
  <c r="K40"/>
  <c r="K41"/>
  <c r="K42"/>
  <c r="K13"/>
  <c r="J43"/>
  <c r="I43"/>
  <c r="K14" i="7"/>
  <c r="K15"/>
  <c r="K16"/>
  <c r="K17"/>
  <c r="K18"/>
  <c r="K19"/>
  <c r="K20"/>
  <c r="K21"/>
  <c r="K22"/>
  <c r="K23"/>
  <c r="K24"/>
  <c r="K25"/>
  <c r="K26"/>
  <c r="K27"/>
  <c r="K28"/>
  <c r="K29"/>
  <c r="K30"/>
  <c r="K31"/>
  <c r="K32"/>
  <c r="K33"/>
  <c r="K34"/>
  <c r="K35"/>
  <c r="K36"/>
  <c r="K37"/>
  <c r="K38"/>
  <c r="K39"/>
  <c r="K40"/>
  <c r="K41"/>
  <c r="K42"/>
  <c r="K13"/>
  <c r="J43"/>
  <c r="I43"/>
  <c r="S42" i="88" l="1"/>
  <c r="S38"/>
  <c r="S34"/>
  <c r="S30"/>
  <c r="S26"/>
  <c r="S22"/>
  <c r="S18"/>
  <c r="Q44"/>
  <c r="S14"/>
  <c r="S40"/>
  <c r="S36"/>
  <c r="S32"/>
  <c r="S28"/>
  <c r="S24"/>
  <c r="S20"/>
  <c r="S16"/>
  <c r="K43" i="75"/>
  <c r="M44" i="88"/>
  <c r="G44"/>
  <c r="E44"/>
  <c r="J44"/>
  <c r="S43"/>
  <c r="S41"/>
  <c r="S39"/>
  <c r="S37"/>
  <c r="S35"/>
  <c r="S33"/>
  <c r="S31"/>
  <c r="S29"/>
  <c r="S27"/>
  <c r="S25"/>
  <c r="S23"/>
  <c r="S21"/>
  <c r="S19"/>
  <c r="S17"/>
  <c r="S15"/>
  <c r="R44"/>
  <c r="K43" i="7"/>
  <c r="K23" i="27"/>
  <c r="S44" i="88" l="1"/>
  <c r="I23" i="27"/>
  <c r="F23"/>
  <c r="E23"/>
  <c r="D23"/>
  <c r="J23" l="1"/>
  <c r="H23"/>
  <c r="G23"/>
  <c r="D42" i="74"/>
  <c r="D42" i="5"/>
  <c r="E42" i="13" l="1"/>
  <c r="D42" l="1"/>
  <c r="I42" s="1"/>
  <c r="C42"/>
  <c r="E14" i="75"/>
  <c r="E15"/>
  <c r="E16"/>
  <c r="E17"/>
  <c r="E18"/>
  <c r="E19"/>
  <c r="E20"/>
  <c r="E21"/>
  <c r="E22"/>
  <c r="E23"/>
  <c r="E24"/>
  <c r="E25"/>
  <c r="E26"/>
  <c r="E27"/>
  <c r="E28"/>
  <c r="E29"/>
  <c r="E30"/>
  <c r="E31"/>
  <c r="E32"/>
  <c r="E33"/>
  <c r="E34"/>
  <c r="E35"/>
  <c r="E36"/>
  <c r="E37"/>
  <c r="E38"/>
  <c r="E39"/>
  <c r="E40"/>
  <c r="E41"/>
  <c r="E42"/>
  <c r="E13"/>
  <c r="D43"/>
  <c r="C43"/>
  <c r="E14" i="7"/>
  <c r="E15"/>
  <c r="E16"/>
  <c r="E17"/>
  <c r="E18"/>
  <c r="E19"/>
  <c r="E20"/>
  <c r="E21"/>
  <c r="E22"/>
  <c r="E23"/>
  <c r="E24"/>
  <c r="E25"/>
  <c r="E26"/>
  <c r="E27"/>
  <c r="E28"/>
  <c r="E29"/>
  <c r="E30"/>
  <c r="E31"/>
  <c r="E32"/>
  <c r="E33"/>
  <c r="E34"/>
  <c r="E35"/>
  <c r="E36"/>
  <c r="E37"/>
  <c r="E38"/>
  <c r="E39"/>
  <c r="E40"/>
  <c r="E41"/>
  <c r="E42"/>
  <c r="E13"/>
  <c r="D43"/>
  <c r="C43"/>
  <c r="E43" i="75" l="1"/>
  <c r="E43" i="7"/>
  <c r="H14" i="75"/>
  <c r="Q14" s="1"/>
  <c r="H15"/>
  <c r="Q15" s="1"/>
  <c r="H16"/>
  <c r="Q16" s="1"/>
  <c r="H17"/>
  <c r="Q17" s="1"/>
  <c r="H18"/>
  <c r="Q18" s="1"/>
  <c r="H19"/>
  <c r="Q19" s="1"/>
  <c r="H20"/>
  <c r="Q20" s="1"/>
  <c r="H21"/>
  <c r="Q21" s="1"/>
  <c r="H22"/>
  <c r="Q22" s="1"/>
  <c r="H23"/>
  <c r="Q23" s="1"/>
  <c r="H24"/>
  <c r="Q24" s="1"/>
  <c r="H25"/>
  <c r="Q25" s="1"/>
  <c r="H26"/>
  <c r="Q26" s="1"/>
  <c r="H27"/>
  <c r="Q27" s="1"/>
  <c r="H28"/>
  <c r="Q28" s="1"/>
  <c r="H29"/>
  <c r="Q29" s="1"/>
  <c r="H30"/>
  <c r="Q30" s="1"/>
  <c r="H31"/>
  <c r="Q31" s="1"/>
  <c r="H32"/>
  <c r="Q32" s="1"/>
  <c r="H33"/>
  <c r="Q33" s="1"/>
  <c r="H34"/>
  <c r="Q34" s="1"/>
  <c r="H35"/>
  <c r="Q35" s="1"/>
  <c r="H36"/>
  <c r="Q36" s="1"/>
  <c r="H37"/>
  <c r="Q37" s="1"/>
  <c r="H38"/>
  <c r="Q38" s="1"/>
  <c r="H39"/>
  <c r="Q39" s="1"/>
  <c r="H40"/>
  <c r="Q40" s="1"/>
  <c r="H41"/>
  <c r="Q41" s="1"/>
  <c r="H42"/>
  <c r="Q42" s="1"/>
  <c r="H13"/>
  <c r="F43"/>
  <c r="G43"/>
  <c r="H14" i="7"/>
  <c r="Q14" s="1"/>
  <c r="H15"/>
  <c r="Q15" s="1"/>
  <c r="H16"/>
  <c r="Q16" s="1"/>
  <c r="H17"/>
  <c r="Q17" s="1"/>
  <c r="H18"/>
  <c r="Q18" s="1"/>
  <c r="H19"/>
  <c r="Q19" s="1"/>
  <c r="H20"/>
  <c r="Q20" s="1"/>
  <c r="H21"/>
  <c r="Q21" s="1"/>
  <c r="H22"/>
  <c r="Q22" s="1"/>
  <c r="H23"/>
  <c r="Q23" s="1"/>
  <c r="H24"/>
  <c r="Q24" s="1"/>
  <c r="H25"/>
  <c r="Q25" s="1"/>
  <c r="H26"/>
  <c r="Q26" s="1"/>
  <c r="H27"/>
  <c r="Q27" s="1"/>
  <c r="H28"/>
  <c r="Q28" s="1"/>
  <c r="H29"/>
  <c r="Q29" s="1"/>
  <c r="H30"/>
  <c r="Q30" s="1"/>
  <c r="H31"/>
  <c r="Q31" s="1"/>
  <c r="H32"/>
  <c r="Q32" s="1"/>
  <c r="H33"/>
  <c r="Q33" s="1"/>
  <c r="H34"/>
  <c r="Q34" s="1"/>
  <c r="H35"/>
  <c r="Q35" s="1"/>
  <c r="H36"/>
  <c r="Q36" s="1"/>
  <c r="H37"/>
  <c r="Q37" s="1"/>
  <c r="H38"/>
  <c r="Q38" s="1"/>
  <c r="H39"/>
  <c r="Q39" s="1"/>
  <c r="H40"/>
  <c r="Q40" s="1"/>
  <c r="H41"/>
  <c r="Q41" s="1"/>
  <c r="H42"/>
  <c r="Q42" s="1"/>
  <c r="H13"/>
  <c r="Q13" s="1"/>
  <c r="G43"/>
  <c r="F43"/>
  <c r="Q43" l="1"/>
  <c r="H43" i="75"/>
  <c r="Q13"/>
  <c r="Q43" s="1"/>
  <c r="H43" i="7"/>
  <c r="C42" i="128"/>
  <c r="D42"/>
  <c r="E42"/>
  <c r="F42"/>
  <c r="G42"/>
  <c r="H42"/>
  <c r="I42"/>
  <c r="J42"/>
  <c r="K42"/>
  <c r="L42"/>
  <c r="G14" i="86"/>
  <c r="G15"/>
  <c r="G16"/>
  <c r="G17"/>
  <c r="G18"/>
  <c r="G19"/>
  <c r="G20"/>
  <c r="G21"/>
  <c r="G22"/>
  <c r="G23"/>
  <c r="G24"/>
  <c r="G25"/>
  <c r="G26"/>
  <c r="G27"/>
  <c r="G28"/>
  <c r="G29"/>
  <c r="G30"/>
  <c r="G31"/>
  <c r="G32"/>
  <c r="G33"/>
  <c r="G34"/>
  <c r="G35"/>
  <c r="G36"/>
  <c r="G37"/>
  <c r="G38"/>
  <c r="G39"/>
  <c r="G40"/>
  <c r="G41"/>
  <c r="G42"/>
  <c r="G13"/>
  <c r="F43"/>
  <c r="I42" l="1"/>
  <c r="K42" s="1"/>
  <c r="I13"/>
  <c r="J13" s="1"/>
  <c r="I41"/>
  <c r="K41" s="1"/>
  <c r="I39"/>
  <c r="K39" s="1"/>
  <c r="I37"/>
  <c r="K37" s="1"/>
  <c r="I35"/>
  <c r="K35" s="1"/>
  <c r="I33"/>
  <c r="K33" s="1"/>
  <c r="I31"/>
  <c r="K31" s="1"/>
  <c r="I29"/>
  <c r="K29" s="1"/>
  <c r="I27"/>
  <c r="K27" s="1"/>
  <c r="I25"/>
  <c r="K25" s="1"/>
  <c r="I23"/>
  <c r="K23" s="1"/>
  <c r="I21"/>
  <c r="K21" s="1"/>
  <c r="I19"/>
  <c r="K19" s="1"/>
  <c r="I17"/>
  <c r="K17" s="1"/>
  <c r="I15"/>
  <c r="K15" s="1"/>
  <c r="I40"/>
  <c r="K40" s="1"/>
  <c r="I38"/>
  <c r="K38" s="1"/>
  <c r="I36"/>
  <c r="K36" s="1"/>
  <c r="I34"/>
  <c r="K34" s="1"/>
  <c r="I32"/>
  <c r="K32" s="1"/>
  <c r="I30"/>
  <c r="K30" s="1"/>
  <c r="I28"/>
  <c r="K28" s="1"/>
  <c r="I26"/>
  <c r="K26" s="1"/>
  <c r="I24"/>
  <c r="K24" s="1"/>
  <c r="I22"/>
  <c r="K22" s="1"/>
  <c r="I20"/>
  <c r="K20" s="1"/>
  <c r="I18"/>
  <c r="K18" s="1"/>
  <c r="I16"/>
  <c r="K16" s="1"/>
  <c r="I14"/>
  <c r="K14" s="1"/>
  <c r="G43"/>
  <c r="E43"/>
  <c r="J33" l="1"/>
  <c r="J35"/>
  <c r="J37"/>
  <c r="J39"/>
  <c r="J41"/>
  <c r="J42"/>
  <c r="J27"/>
  <c r="J29"/>
  <c r="J31"/>
  <c r="J14"/>
  <c r="J16"/>
  <c r="J18"/>
  <c r="J20"/>
  <c r="J22"/>
  <c r="J24"/>
  <c r="J26"/>
  <c r="J28"/>
  <c r="J30"/>
  <c r="J32"/>
  <c r="J34"/>
  <c r="J36"/>
  <c r="J38"/>
  <c r="J40"/>
  <c r="J15"/>
  <c r="J17"/>
  <c r="J19"/>
  <c r="J21"/>
  <c r="J23"/>
  <c r="J25"/>
  <c r="I43"/>
  <c r="K13"/>
  <c r="K43" s="1"/>
  <c r="D43"/>
  <c r="J43" l="1"/>
  <c r="C43"/>
  <c r="H42" i="74" l="1"/>
  <c r="I42"/>
  <c r="J42"/>
  <c r="K42"/>
  <c r="L42"/>
  <c r="E42"/>
  <c r="C42"/>
  <c r="H42" i="5"/>
  <c r="I42"/>
  <c r="J42"/>
  <c r="K42"/>
  <c r="L42"/>
  <c r="E42"/>
  <c r="C42"/>
  <c r="F42" i="112" l="1"/>
  <c r="C42"/>
  <c r="D42"/>
  <c r="F42" i="113"/>
  <c r="D42"/>
  <c r="C42"/>
  <c r="D42" i="111"/>
  <c r="D42" i="4"/>
  <c r="F42" l="1"/>
  <c r="F42" i="111"/>
  <c r="C42"/>
  <c r="C42" i="4"/>
  <c r="O24" i="96" l="1"/>
  <c r="P24"/>
  <c r="Q24"/>
  <c r="N24"/>
  <c r="H26"/>
  <c r="I26"/>
  <c r="J24"/>
  <c r="Q23"/>
  <c r="P23"/>
  <c r="P26" s="1"/>
  <c r="O23"/>
  <c r="N23"/>
  <c r="N26" s="1"/>
  <c r="J23"/>
  <c r="O17"/>
  <c r="P17"/>
  <c r="Q17"/>
  <c r="O18"/>
  <c r="P18"/>
  <c r="Q18"/>
  <c r="O19"/>
  <c r="P19"/>
  <c r="Q19"/>
  <c r="O20"/>
  <c r="P20"/>
  <c r="Q20"/>
  <c r="Q16"/>
  <c r="P16"/>
  <c r="O16"/>
  <c r="N17"/>
  <c r="N18"/>
  <c r="N19"/>
  <c r="N20"/>
  <c r="N16"/>
  <c r="K21"/>
  <c r="L21"/>
  <c r="L27" s="1"/>
  <c r="M21"/>
  <c r="O26" l="1"/>
  <c r="Q26"/>
  <c r="M27"/>
  <c r="K27"/>
  <c r="R24"/>
  <c r="O21"/>
  <c r="J26"/>
  <c r="P21"/>
  <c r="Q21"/>
  <c r="P27"/>
  <c r="R23"/>
  <c r="N21"/>
  <c r="G21"/>
  <c r="G27" s="1"/>
  <c r="H21"/>
  <c r="H27" s="1"/>
  <c r="I21"/>
  <c r="I27" s="1"/>
  <c r="R17"/>
  <c r="R18"/>
  <c r="R19"/>
  <c r="R20"/>
  <c r="R16"/>
  <c r="R26" l="1"/>
  <c r="Q27"/>
  <c r="N27"/>
  <c r="O27"/>
  <c r="R21"/>
  <c r="R27" s="1"/>
  <c r="J21"/>
  <c r="J27" s="1"/>
  <c r="C26"/>
  <c r="C21"/>
  <c r="C27" l="1"/>
  <c r="S15" l="1"/>
  <c r="S27" s="1"/>
  <c r="O32" i="56"/>
  <c r="G32"/>
  <c r="S32"/>
  <c r="Q32"/>
  <c r="M32"/>
  <c r="K32"/>
  <c r="I32"/>
  <c r="E32"/>
</calcChain>
</file>

<file path=xl/sharedStrings.xml><?xml version="1.0" encoding="utf-8"?>
<sst xmlns="http://schemas.openxmlformats.org/spreadsheetml/2006/main" count="4066" uniqueCount="1029">
  <si>
    <t>[Mid-Day Meal Scheme]</t>
  </si>
  <si>
    <t>State:</t>
  </si>
  <si>
    <t>S.No.</t>
  </si>
  <si>
    <t>Name of District</t>
  </si>
  <si>
    <t>No. of  Institutions</t>
  </si>
  <si>
    <t xml:space="preserve">(Govt+LB)Schools </t>
  </si>
  <si>
    <t>GA Schools</t>
  </si>
  <si>
    <t>Govt: Government Schools</t>
  </si>
  <si>
    <t>LB: Local Body Schools</t>
  </si>
  <si>
    <t>GA: Govt Aided Schools</t>
  </si>
  <si>
    <t xml:space="preserve"> </t>
  </si>
  <si>
    <t>Date:_________</t>
  </si>
  <si>
    <t>(Signature)</t>
  </si>
  <si>
    <t xml:space="preserve">Secretary of the Nodal Department </t>
  </si>
  <si>
    <t xml:space="preserve">                          Government/UT Administration of ________</t>
  </si>
  <si>
    <t>(Only in MS-Excel Format)</t>
  </si>
  <si>
    <t xml:space="preserve">No. of children </t>
  </si>
  <si>
    <t>Total no. of meals served</t>
  </si>
  <si>
    <t>Total</t>
  </si>
  <si>
    <t>Government/UT Administration of ________</t>
  </si>
  <si>
    <t>[Qnty in MTs]</t>
  </si>
  <si>
    <t>Rice</t>
  </si>
  <si>
    <t>Date:</t>
  </si>
  <si>
    <t xml:space="preserve">          Seal:</t>
  </si>
  <si>
    <t>[Rs. in lakh]</t>
  </si>
  <si>
    <t>Sl. No.</t>
  </si>
  <si>
    <t>Primary</t>
  </si>
  <si>
    <t>Upper Primary</t>
  </si>
  <si>
    <t>[Rs. in Lakh]</t>
  </si>
  <si>
    <t>Activities                                                               (Please list item-wise details as far as possible)</t>
  </si>
  <si>
    <t>I</t>
  </si>
  <si>
    <t xml:space="preserve">School Level Expenses </t>
  </si>
  <si>
    <t>i)Form &amp; Stationery</t>
  </si>
  <si>
    <t>Sub Total</t>
  </si>
  <si>
    <t>II</t>
  </si>
  <si>
    <t>ii) Transport &amp; Conveyance</t>
  </si>
  <si>
    <t>iv) Furniture, hardware and consumables etc.</t>
  </si>
  <si>
    <t>Grand Total</t>
  </si>
  <si>
    <t>District</t>
  </si>
  <si>
    <t xml:space="preserve">Completed (C) </t>
  </si>
  <si>
    <t xml:space="preserve">In progress (IP)                    </t>
  </si>
  <si>
    <t xml:space="preserve">Physical </t>
  </si>
  <si>
    <t>*: District-wise allocation made by State/UT out of Central Assistance provided for the purpose.</t>
  </si>
  <si>
    <t>Wheat</t>
  </si>
  <si>
    <t>SC</t>
  </si>
  <si>
    <t>ST</t>
  </si>
  <si>
    <t>OBC</t>
  </si>
  <si>
    <t>Minority</t>
  </si>
  <si>
    <t>Others</t>
  </si>
  <si>
    <t>Male</t>
  </si>
  <si>
    <t>Female</t>
  </si>
  <si>
    <t>Food item</t>
  </si>
  <si>
    <t>Calories</t>
  </si>
  <si>
    <t>Pulses</t>
  </si>
  <si>
    <t>Oil &amp; fat</t>
  </si>
  <si>
    <t>Fuel</t>
  </si>
  <si>
    <t>Table-AT-1</t>
  </si>
  <si>
    <t>[MID-DAY MEAL SCHEME]</t>
  </si>
  <si>
    <t>Year</t>
  </si>
  <si>
    <t>Table:AT-2</t>
  </si>
  <si>
    <t>Table: AT-4</t>
  </si>
  <si>
    <t>Table: AT-4A</t>
  </si>
  <si>
    <t>Table: AT-5</t>
  </si>
  <si>
    <t>Table: AT-6</t>
  </si>
  <si>
    <t>Table: AT-7</t>
  </si>
  <si>
    <t>Table: AT-8</t>
  </si>
  <si>
    <t>Table: AT-9</t>
  </si>
  <si>
    <t>Table: AT-10</t>
  </si>
  <si>
    <t>Table: AT-11</t>
  </si>
  <si>
    <t>Table: AT-12</t>
  </si>
  <si>
    <t xml:space="preserve">Aggregate quantity Consumed at School level </t>
  </si>
  <si>
    <t>Table: AT-6A</t>
  </si>
  <si>
    <t xml:space="preserve">Expenditure           </t>
  </si>
  <si>
    <t>S. No.</t>
  </si>
  <si>
    <t>Month</t>
  </si>
  <si>
    <t>Total No. of Days in the month</t>
  </si>
  <si>
    <t>Anticipated No. of Working Days (3-8)</t>
  </si>
  <si>
    <t>Remarks</t>
  </si>
  <si>
    <t>Vacation Days</t>
  </si>
  <si>
    <t>Holidays outside Vacation period</t>
  </si>
  <si>
    <t>Total Holidays          (4+7)</t>
  </si>
  <si>
    <t xml:space="preserve">Sundays </t>
  </si>
  <si>
    <t>Other School Holidays</t>
  </si>
  <si>
    <t>Seal:</t>
  </si>
  <si>
    <t>Anticipated No. of working days</t>
  </si>
  <si>
    <t>Requirement of Foodgrains (in MTs)</t>
  </si>
  <si>
    <t xml:space="preserve"> Government/UT Administration of ________</t>
  </si>
  <si>
    <t>Table: AT-17</t>
  </si>
  <si>
    <t>Table: AT-3A</t>
  </si>
  <si>
    <t>Table: AT-3B</t>
  </si>
  <si>
    <t xml:space="preserve">Total </t>
  </si>
  <si>
    <t xml:space="preserve">                                                                                                                                                                               Government/UT Administration of ________</t>
  </si>
  <si>
    <t>Table: AT-7A</t>
  </si>
  <si>
    <t xml:space="preserve">Total Cooking cost expenditure                   </t>
  </si>
  <si>
    <t>Govt.</t>
  </si>
  <si>
    <t>Protein content     (in gms)</t>
  </si>
  <si>
    <t>Quantity                 (in gms)</t>
  </si>
  <si>
    <t>No. of Cooks cum helper</t>
  </si>
  <si>
    <t>Govt. aided</t>
  </si>
  <si>
    <t>Local body</t>
  </si>
  <si>
    <t>Table: AT-18</t>
  </si>
  <si>
    <t>Madarsas/ Maqtab</t>
  </si>
  <si>
    <t>State</t>
  </si>
  <si>
    <t>No. of Institutions  serving MDM</t>
  </si>
  <si>
    <t>PERFORMANCE</t>
  </si>
  <si>
    <r>
      <t>Financial (</t>
    </r>
    <r>
      <rPr>
        <b/>
        <i/>
        <sz val="10"/>
        <rFont val="Arial"/>
        <family val="2"/>
      </rPr>
      <t>Rs. in lakh)</t>
    </r>
  </si>
  <si>
    <t>Yet to start</t>
  </si>
  <si>
    <t>This information is based on the Academic Calendar prepared by the Education Department</t>
  </si>
  <si>
    <t xml:space="preserve">Balance requirement of kitchen  cum stores </t>
  </si>
  <si>
    <t>Balance requirement of kitchen  Devices</t>
  </si>
  <si>
    <t>Total No. of Institutions</t>
  </si>
  <si>
    <t>SI.No</t>
  </si>
  <si>
    <t>Component</t>
  </si>
  <si>
    <t>No. of Meals served</t>
  </si>
  <si>
    <t xml:space="preserve">No. of working days on which MDM served </t>
  </si>
  <si>
    <t>Centre</t>
  </si>
  <si>
    <t>Total (col.8+11-14)</t>
  </si>
  <si>
    <t>*</t>
  </si>
  <si>
    <t>Central assistance received</t>
  </si>
  <si>
    <t>*Rice</t>
  </si>
  <si>
    <t>*Wheat</t>
  </si>
  <si>
    <t>**</t>
  </si>
  <si>
    <t>***</t>
  </si>
  <si>
    <t>Honorarium amount (Rs. In lakhs)</t>
  </si>
  <si>
    <t xml:space="preserve">*Norms are only for guidance. Actual number will be determined on the basis of ground reality. </t>
  </si>
  <si>
    <t>Total            (col 3+4+5+6)</t>
  </si>
  <si>
    <t>Total       (col.8+9+10+11)</t>
  </si>
  <si>
    <t>Total       (col.13+14+15+16)</t>
  </si>
  <si>
    <t>SHG</t>
  </si>
  <si>
    <t>NGO</t>
  </si>
  <si>
    <t>PRI - Panchayati Raj Institution</t>
  </si>
  <si>
    <t>SHG - Self Help Group</t>
  </si>
  <si>
    <t>VEC Village Education Committee</t>
  </si>
  <si>
    <t>WEC - Ward Education Committee</t>
  </si>
  <si>
    <t>Cost of Foodgrain</t>
  </si>
  <si>
    <t>Cooking Cost</t>
  </si>
  <si>
    <t>Transportation Assistance</t>
  </si>
  <si>
    <t>MME</t>
  </si>
  <si>
    <t>Honorarium to Cook-cum-Helper</t>
  </si>
  <si>
    <t>Kitchen-cum-Store</t>
  </si>
  <si>
    <t>Kitchen Devices</t>
  </si>
  <si>
    <t>Quantity (in gms)</t>
  </si>
  <si>
    <t>Diff. Between (7) -(12)</t>
  </si>
  <si>
    <t>Reasons for difference in col. 13</t>
  </si>
  <si>
    <t>Physical           [col. 3-col.5-col.7]</t>
  </si>
  <si>
    <t>Financial ( Rs. in lakh)                                       [col. 4-col.6-col.8]</t>
  </si>
  <si>
    <r>
      <t xml:space="preserve">Total  </t>
    </r>
    <r>
      <rPr>
        <b/>
        <i/>
        <sz val="10"/>
        <rFont val="Arial"/>
        <family val="2"/>
      </rPr>
      <t xml:space="preserve"> </t>
    </r>
  </si>
  <si>
    <t>#</t>
  </si>
  <si>
    <t>##</t>
  </si>
  <si>
    <t xml:space="preserve">Unit Cost </t>
  </si>
  <si>
    <t>(Rs. In lakhs)</t>
  </si>
  <si>
    <t>No. of Institutions assigned to</t>
  </si>
  <si>
    <t>Grand total</t>
  </si>
  <si>
    <t>Govt. (Col.3-7-11)</t>
  </si>
  <si>
    <t>Govt. aided (col.4-8-12)</t>
  </si>
  <si>
    <t>Local body (col.5-9-13)</t>
  </si>
  <si>
    <t>Total (col.6-10-14)</t>
  </si>
  <si>
    <t>*Remarks</t>
  </si>
  <si>
    <t>Instalment / Component</t>
  </si>
  <si>
    <t>Amount (Rs. In lakhs)</t>
  </si>
  <si>
    <t>Date of receiving of funds by the State / UT</t>
  </si>
  <si>
    <t>Block*</t>
  </si>
  <si>
    <t>Amount</t>
  </si>
  <si>
    <t>Date</t>
  </si>
  <si>
    <t>$</t>
  </si>
  <si>
    <t>Budget Provision</t>
  </si>
  <si>
    <t xml:space="preserve">Expenditure </t>
  </si>
  <si>
    <t xml:space="preserve"> Holidays</t>
  </si>
  <si>
    <t>Holidays</t>
  </si>
  <si>
    <t>No. of Schools not having Kitchen Shed</t>
  </si>
  <si>
    <t>Fund required</t>
  </si>
  <si>
    <t>Kitchen-cum-Store proposed this year</t>
  </si>
  <si>
    <t>Total fund required : (Col. 6+10+14+18)</t>
  </si>
  <si>
    <t>Gram Panchayat / School*</t>
  </si>
  <si>
    <t>District*</t>
  </si>
  <si>
    <t xml:space="preserve">*If the State releases the fund directly to District / block / Gram Panchayat / school level, then fill up the relevant column. </t>
  </si>
  <si>
    <t>Youth Club of NYK</t>
  </si>
  <si>
    <t>NYK: Nehru Yuva Kendra</t>
  </si>
  <si>
    <t>1. Cooks- cum- helpers engaged under Mid Day Meal Scheme</t>
  </si>
  <si>
    <t xml:space="preserve">2. Cost of meal per child per school day as per State Nutrition / Expenditure Norm including both, Central and State share. </t>
  </si>
  <si>
    <t>Cost   (in Rs.)</t>
  </si>
  <si>
    <t>Any other item</t>
  </si>
  <si>
    <t>Central</t>
  </si>
  <si>
    <t>Proposed</t>
  </si>
  <si>
    <t>For Central Share</t>
  </si>
  <si>
    <t>For State Share</t>
  </si>
  <si>
    <t>Central Share</t>
  </si>
  <si>
    <t>Status of Releasing of Funds by the State / UT</t>
  </si>
  <si>
    <t>Date on which Block / Gram Panchyat / School / Cooking Agency received funds</t>
  </si>
  <si>
    <t>Directorate / Authority</t>
  </si>
  <si>
    <t xml:space="preserve">*Total </t>
  </si>
  <si>
    <t>States / UTs will indicate their choice.</t>
  </si>
  <si>
    <t xml:space="preserve">Cost of foodgrains </t>
  </si>
  <si>
    <t xml:space="preserve">3.  Per Unit Cooking Cost </t>
  </si>
  <si>
    <t xml:space="preserve">Kitchen-cum-store </t>
  </si>
  <si>
    <t xml:space="preserve">No. of Institutions </t>
  </si>
  <si>
    <t>Qty (in MTs)</t>
  </si>
  <si>
    <t>Unspent Balance  {Col. (4+ 5)- 9}</t>
  </si>
  <si>
    <t>(Rs. in lakh)</t>
  </si>
  <si>
    <t>ii) Training of cook cum helpers</t>
  </si>
  <si>
    <t>iii) Replacement/repair/maintenance of cooking device, utensils, etc.</t>
  </si>
  <si>
    <t>v) Capacity builidng of officials</t>
  </si>
  <si>
    <t>i) Hiring charges of manpower at various levels</t>
  </si>
  <si>
    <t>iii) Office expenditure</t>
  </si>
  <si>
    <t>vi) Publicity, Preparation of relevant manuals</t>
  </si>
  <si>
    <t xml:space="preserve">vii) External Monitoring &amp; Evaluation </t>
  </si>
  <si>
    <t>col.3 x col.4 x State's / UT's share</t>
  </si>
  <si>
    <t>kitchen devices procured through convergance</t>
  </si>
  <si>
    <t>Trust</t>
  </si>
  <si>
    <t>PRI / GP/ Urban Local Body</t>
  </si>
  <si>
    <t>GP - Gram Panchayat</t>
  </si>
  <si>
    <t>No. of children covered</t>
  </si>
  <si>
    <t>Kitchen-cum-store</t>
  </si>
  <si>
    <t>No. of meals to be served  (Col. 4 x Col. 5)</t>
  </si>
  <si>
    <t>Average No. of children availed MDM [Col. 8/Col. 9]</t>
  </si>
  <si>
    <t>Name of Distict</t>
  </si>
  <si>
    <t>State Share</t>
  </si>
  <si>
    <t>Table: AT-8A</t>
  </si>
  <si>
    <t>Total       (col. 8+9+  10+11)</t>
  </si>
  <si>
    <t>Total            (col 3+4 +5+6)</t>
  </si>
  <si>
    <t>Table: AT-6B</t>
  </si>
  <si>
    <t>kitchen cum store constructed through convergance</t>
  </si>
  <si>
    <t xml:space="preserve">Adhoc Grant (25%) </t>
  </si>
  <si>
    <t xml:space="preserve">(A) Recurring Assistance </t>
  </si>
  <si>
    <t xml:space="preserve">(B) Non-Recurring Assistance </t>
  </si>
  <si>
    <t xml:space="preserve">[col. 5]x Rs. PDS rate for Special Category States  </t>
  </si>
  <si>
    <t xml:space="preserve">[col. 5]x Rs. 750 for other States/UTs. </t>
  </si>
  <si>
    <t xml:space="preserve">Tax per MT foodgrain, if any : </t>
  </si>
  <si>
    <t>(Govt+LB)</t>
  </si>
  <si>
    <t>GA</t>
  </si>
  <si>
    <t>State Share(9+12-15)</t>
  </si>
  <si>
    <t>Total(10+13-16)</t>
  </si>
  <si>
    <t>Others( Please specify)</t>
  </si>
  <si>
    <t xml:space="preserve">No. of schools </t>
  </si>
  <si>
    <t>Name of  District</t>
  </si>
  <si>
    <t>S.no</t>
  </si>
  <si>
    <t>Madarsa/Maqtab</t>
  </si>
  <si>
    <t xml:space="preserve">Central Assistance Released by GOI </t>
  </si>
  <si>
    <t>(Rs. in Lakh)</t>
  </si>
  <si>
    <t>Management, Supervision, Training,  Internal Monitoring and External Monitoring</t>
  </si>
  <si>
    <t xml:space="preserve">Central Assistance Received from GoI </t>
  </si>
  <si>
    <t xml:space="preserve">Released by State Govt. if any </t>
  </si>
  <si>
    <t xml:space="preserve">Remarks </t>
  </si>
  <si>
    <t>Total (col. 3+4+5+6)</t>
  </si>
  <si>
    <t>col.7 x col.8 x State's / UT's share</t>
  </si>
  <si>
    <t>Deworming tablets distributed</t>
  </si>
  <si>
    <t xml:space="preserve">[col. 9]x Rs. PDS rate for Special Category States  </t>
  </si>
  <si>
    <t xml:space="preserve">[col. 9]x Rs. 750 for other States/UTs. </t>
  </si>
  <si>
    <t>Table AT - 8 :UTILIZATION OF CENTRAL ASSISTANCE TOWARDS HONORARIUM TO COOK-CUM-HELPERS (Primary classes I-V)</t>
  </si>
  <si>
    <t>Distribution of spectacles</t>
  </si>
  <si>
    <t xml:space="preserve">If the cooking cost has been revised several times during the year, then all such costs should be indicated in separate rows and dates of their application in remarks column. </t>
  </si>
  <si>
    <t>Central             (col6+9-12)</t>
  </si>
  <si>
    <t>Central Share(8+11-14)</t>
  </si>
  <si>
    <t>Replacement of kitchen devices</t>
  </si>
  <si>
    <t>Madrasa / Maktabs</t>
  </si>
  <si>
    <t xml:space="preserve">Govt. </t>
  </si>
  <si>
    <t xml:space="preserve">Govt. aided </t>
  </si>
  <si>
    <t xml:space="preserve">Local body </t>
  </si>
  <si>
    <t>Recurring Assistance</t>
  </si>
  <si>
    <t>Non-Recurring Assistance</t>
  </si>
  <si>
    <t>Payment of Pending Bills of previous year</t>
  </si>
  <si>
    <t xml:space="preserve">Amount  </t>
  </si>
  <si>
    <t>Constructed with convergence</t>
  </si>
  <si>
    <t>Procured with convergence</t>
  </si>
  <si>
    <t>Academic Calendar (No. of Days)</t>
  </si>
  <si>
    <t>Total No. of schools excluding newly opened school</t>
  </si>
  <si>
    <t>No. of Schools not having Kitchen-cum-store</t>
  </si>
  <si>
    <t>No. of children enrolled</t>
  </si>
  <si>
    <t>Recurring Asssitance</t>
  </si>
  <si>
    <t>Non Recurring Assistance</t>
  </si>
  <si>
    <t>Mode of Payment (cash / cheque / e-transfer)</t>
  </si>
  <si>
    <t xml:space="preserve">  Unutilized Budget</t>
  </si>
  <si>
    <t>Gen.</t>
  </si>
  <si>
    <t>SC.</t>
  </si>
  <si>
    <t>ST.</t>
  </si>
  <si>
    <t>Rs. In lakh</t>
  </si>
  <si>
    <t>Gen</t>
  </si>
  <si>
    <t>2013-14</t>
  </si>
  <si>
    <t>Table: AT-3C</t>
  </si>
  <si>
    <t>Table: AT- 3</t>
  </si>
  <si>
    <t>Primary (I-V)</t>
  </si>
  <si>
    <t>Upper Primary (VI-VIII)</t>
  </si>
  <si>
    <t>Primary with Upper Primary (I-VIII)</t>
  </si>
  <si>
    <t>Total no.  of institutions
in the State</t>
  </si>
  <si>
    <t>Total no.  of institutions
Serving MDM in the State</t>
  </si>
  <si>
    <t>Reasons for difference, if any</t>
  </si>
  <si>
    <t>1</t>
  </si>
  <si>
    <t>2</t>
  </si>
  <si>
    <t>3</t>
  </si>
  <si>
    <t>4</t>
  </si>
  <si>
    <t>5</t>
  </si>
  <si>
    <t>6</t>
  </si>
  <si>
    <t>7</t>
  </si>
  <si>
    <t>8</t>
  </si>
  <si>
    <t>Note: The institutions already counted under primary(col. 3) and upper primary(col. 4) should not be counted again in primary with upper primary(col.5)</t>
  </si>
  <si>
    <t xml:space="preserve">Total Institutions </t>
  </si>
  <si>
    <t>No. of Inst. For which Annual data entry completed</t>
  </si>
  <si>
    <t>No. of Inst. For which Monthly data entry completed</t>
  </si>
  <si>
    <t>Apr</t>
  </si>
  <si>
    <t>May</t>
  </si>
  <si>
    <t>Jun</t>
  </si>
  <si>
    <t>Jul</t>
  </si>
  <si>
    <t>Aug</t>
  </si>
  <si>
    <t>Sep</t>
  </si>
  <si>
    <t>Oct</t>
  </si>
  <si>
    <t>Nov</t>
  </si>
  <si>
    <t>Dec</t>
  </si>
  <si>
    <t xml:space="preserve">                                                                                                                                                                              </t>
  </si>
  <si>
    <t xml:space="preserve">Sl. </t>
  </si>
  <si>
    <t>Designation</t>
  </si>
  <si>
    <t>Working under MDMS</t>
  </si>
  <si>
    <t>State level</t>
  </si>
  <si>
    <t>District Level</t>
  </si>
  <si>
    <t>Block Level</t>
  </si>
  <si>
    <t>9</t>
  </si>
  <si>
    <t>10</t>
  </si>
  <si>
    <t>11</t>
  </si>
  <si>
    <t>Regular Employee</t>
  </si>
  <si>
    <t xml:space="preserve">District </t>
  </si>
  <si>
    <t xml:space="preserve">Action Taken by State Govt. </t>
  </si>
  <si>
    <t>Gender</t>
  </si>
  <si>
    <t>Caste</t>
  </si>
  <si>
    <t>community</t>
  </si>
  <si>
    <t>Serving by disadvantaged section</t>
  </si>
  <si>
    <t>Sitting Arrangement</t>
  </si>
  <si>
    <t xml:space="preserve">Total no. of cent. kitchen </t>
  </si>
  <si>
    <t>Physical details</t>
  </si>
  <si>
    <t>Financial details (Rs. in Lakh)</t>
  </si>
  <si>
    <t>No. of Institutions covered</t>
  </si>
  <si>
    <t>No. of CCH engaged at schools covered by centralised kitchen</t>
  </si>
  <si>
    <t xml:space="preserve">Honorarium paid to cooks working at centralized kitchen </t>
  </si>
  <si>
    <t>Honorarium paid to CCH at schools  covered by centralised kitchen</t>
  </si>
  <si>
    <t>Total honorarium paid  (col 9 + 10)</t>
  </si>
  <si>
    <t xml:space="preserve">Total no. of NGOs covering &gt; 20000 children </t>
  </si>
  <si>
    <t>Name of NGOs</t>
  </si>
  <si>
    <t>Total no. of institutions covered</t>
  </si>
  <si>
    <t>Total no. of children covered</t>
  </si>
  <si>
    <t>Maximum distance covered from Centralised Kitchen</t>
  </si>
  <si>
    <t>Foodgrain (in MT)</t>
  </si>
  <si>
    <t>Cooking cost (Rs in Lakh)</t>
  </si>
  <si>
    <t>Honorarium to CCH (Rs in Lakh)</t>
  </si>
  <si>
    <t>Transportation Assistance (Rs in Lakh)</t>
  </si>
  <si>
    <t>Released</t>
  </si>
  <si>
    <t>Utilization</t>
  </si>
  <si>
    <t>12</t>
  </si>
  <si>
    <t>13</t>
  </si>
  <si>
    <t>14</t>
  </si>
  <si>
    <t>15</t>
  </si>
  <si>
    <t>State(Yes/No) Give details</t>
  </si>
  <si>
    <t>District (Yes/No) Give details</t>
  </si>
  <si>
    <t>Block (Yes/No) Give details</t>
  </si>
  <si>
    <t>Dedicated Nodal Department for MDM</t>
  </si>
  <si>
    <t>Dedicated Nodal official for MDM</t>
  </si>
  <si>
    <t>Mode of receiving complaints</t>
  </si>
  <si>
    <r>
      <rPr>
        <b/>
        <sz val="7"/>
        <color indexed="8"/>
        <rFont val="Calibri"/>
        <family val="2"/>
      </rPr>
      <t xml:space="preserve">  </t>
    </r>
    <r>
      <rPr>
        <b/>
        <sz val="10"/>
        <color indexed="8"/>
        <rFont val="Calibri"/>
        <family val="2"/>
      </rPr>
      <t>Toll free number</t>
    </r>
  </si>
  <si>
    <r>
      <rPr>
        <b/>
        <sz val="7"/>
        <color indexed="8"/>
        <rFont val="Calibri"/>
        <family val="2"/>
      </rPr>
      <t xml:space="preserve">  </t>
    </r>
    <r>
      <rPr>
        <b/>
        <sz val="10"/>
        <color indexed="8"/>
        <rFont val="Calibri"/>
        <family val="2"/>
      </rPr>
      <t>Dedicated landline number</t>
    </r>
  </si>
  <si>
    <r>
      <rPr>
        <b/>
        <sz val="7"/>
        <color indexed="8"/>
        <rFont val="Calibri"/>
        <family val="2"/>
      </rPr>
      <t xml:space="preserve">  </t>
    </r>
    <r>
      <rPr>
        <b/>
        <sz val="10"/>
        <color indexed="8"/>
        <rFont val="Calibri"/>
        <family val="2"/>
      </rPr>
      <t>Call centre</t>
    </r>
  </si>
  <si>
    <r>
      <rPr>
        <b/>
        <sz val="7"/>
        <color indexed="8"/>
        <rFont val="Calibri"/>
        <family val="2"/>
      </rPr>
      <t xml:space="preserve">  </t>
    </r>
    <r>
      <rPr>
        <b/>
        <sz val="10"/>
        <color indexed="8"/>
        <rFont val="Calibri"/>
        <family val="2"/>
      </rPr>
      <t>Emails</t>
    </r>
  </si>
  <si>
    <r>
      <rPr>
        <b/>
        <sz val="7"/>
        <color indexed="8"/>
        <rFont val="Calibri"/>
        <family val="2"/>
      </rPr>
      <t xml:space="preserve">  </t>
    </r>
    <r>
      <rPr>
        <b/>
        <sz val="10"/>
        <color indexed="8"/>
        <rFont val="Calibri"/>
        <family val="2"/>
      </rPr>
      <t>Press news</t>
    </r>
  </si>
  <si>
    <r>
      <rPr>
        <b/>
        <sz val="7"/>
        <color indexed="8"/>
        <rFont val="Calibri"/>
        <family val="2"/>
      </rPr>
      <t xml:space="preserve">  </t>
    </r>
    <r>
      <rPr>
        <b/>
        <sz val="10"/>
        <color indexed="8"/>
        <rFont val="Calibri"/>
        <family val="2"/>
      </rPr>
      <t>Radio/T.V.</t>
    </r>
  </si>
  <si>
    <r>
      <rPr>
        <b/>
        <sz val="7"/>
        <color indexed="8"/>
        <rFont val="Calibri"/>
        <family val="2"/>
      </rPr>
      <t xml:space="preserve">  </t>
    </r>
    <r>
      <rPr>
        <b/>
        <sz val="10"/>
        <color indexed="8"/>
        <rFont val="Calibri"/>
        <family val="2"/>
      </rPr>
      <t>SMS</t>
    </r>
  </si>
  <si>
    <r>
      <rPr>
        <b/>
        <sz val="7"/>
        <color indexed="8"/>
        <rFont val="Calibri"/>
        <family val="2"/>
      </rPr>
      <t xml:space="preserve">  </t>
    </r>
    <r>
      <rPr>
        <b/>
        <sz val="10"/>
        <color indexed="8"/>
        <rFont val="Calibri"/>
        <family val="2"/>
      </rPr>
      <t>Postal system</t>
    </r>
  </si>
  <si>
    <t>Number of Complaints received and status of complaint</t>
  </si>
  <si>
    <t>Number of Complaints</t>
  </si>
  <si>
    <t>Year/Month  of receiving complaints</t>
  </si>
  <si>
    <t>Status of complaints</t>
  </si>
  <si>
    <t>Action taken</t>
  </si>
  <si>
    <t xml:space="preserve">Food Grain related issues </t>
  </si>
  <si>
    <t>Delay in Funds transfer</t>
  </si>
  <si>
    <t xml:space="preserve">Misappropriation of Funds </t>
  </si>
  <si>
    <t>Non payment of Honorarium to cook-cum-helpers</t>
  </si>
  <si>
    <t>Complaints against Centralized Kitchens/NGO/SHG</t>
  </si>
  <si>
    <t>Caste Discrimination</t>
  </si>
  <si>
    <t>Quality and Quantity of MDM</t>
  </si>
  <si>
    <t>Kitchen –cum-store</t>
  </si>
  <si>
    <t>Kitchen devices</t>
  </si>
  <si>
    <t xml:space="preserve">Mode of cooking /Fuel related </t>
  </si>
  <si>
    <t>Hygiene</t>
  </si>
  <si>
    <t>Harassment from Officials</t>
  </si>
  <si>
    <t xml:space="preserve">Non Distribution of medicines to children </t>
  </si>
  <si>
    <t>Corruption</t>
  </si>
  <si>
    <t xml:space="preserve">Inspection related </t>
  </si>
  <si>
    <t>Any untoward incident</t>
  </si>
  <si>
    <t xml:space="preserve">No. of children availed for MDM </t>
  </si>
  <si>
    <t>No. of children availed for MDM</t>
  </si>
  <si>
    <t>2014-15</t>
  </si>
  <si>
    <t>Free of cost</t>
  </si>
  <si>
    <t>Special Training Centers</t>
  </si>
  <si>
    <t>Total            (col 3+ 4+5+6)</t>
  </si>
  <si>
    <t>Total       (col. 8+9+ 10+11)</t>
  </si>
  <si>
    <t>Total       (col. 8+9+10+11)</t>
  </si>
  <si>
    <t>Table: AT-5 A</t>
  </si>
  <si>
    <t>Table: AT-5 C</t>
  </si>
  <si>
    <t>Table: AT-5 B</t>
  </si>
  <si>
    <r>
      <t xml:space="preserve">No. of working days </t>
    </r>
    <r>
      <rPr>
        <b/>
        <sz val="8"/>
        <color indexed="10"/>
        <rFont val="Arial"/>
        <family val="2"/>
      </rPr>
      <t xml:space="preserve">   </t>
    </r>
    <r>
      <rPr>
        <b/>
        <sz val="10"/>
        <color indexed="10"/>
        <rFont val="Arial"/>
        <family val="2"/>
      </rPr>
      <t xml:space="preserve">   </t>
    </r>
    <r>
      <rPr>
        <b/>
        <sz val="10"/>
        <rFont val="Arial"/>
        <family val="2"/>
      </rPr>
      <t xml:space="preserve">          </t>
    </r>
  </si>
  <si>
    <r>
      <t>No. of working days</t>
    </r>
    <r>
      <rPr>
        <b/>
        <sz val="8"/>
        <color indexed="10"/>
        <rFont val="Arial"/>
        <family val="2"/>
      </rPr>
      <t xml:space="preserve"> </t>
    </r>
    <r>
      <rPr>
        <b/>
        <sz val="10"/>
        <color indexed="10"/>
        <rFont val="Arial"/>
        <family val="2"/>
      </rPr>
      <t xml:space="preserve">   </t>
    </r>
    <r>
      <rPr>
        <b/>
        <sz val="10"/>
        <rFont val="Arial"/>
        <family val="2"/>
      </rPr>
      <t xml:space="preserve">          </t>
    </r>
  </si>
  <si>
    <t xml:space="preserve">Closing Balance**                 (col.4+5-6)                         </t>
  </si>
  <si>
    <t xml:space="preserve">Closing Balance**  (col.9+10-11)                         </t>
  </si>
  <si>
    <t>**: includes unspent balance at State, District, Block and school level (including NGOs/Private Agencies).</t>
  </si>
  <si>
    <t>* Including Drought also, if applicable</t>
  </si>
  <si>
    <t xml:space="preserve">Closing Balance**                  (col.4+5-6)                         </t>
  </si>
  <si>
    <t xml:space="preserve">Closing Balance** (col.9+10-11)                         </t>
  </si>
  <si>
    <t>**state share includes funds as well as monetary value of the commodities supplied by the State/UT</t>
  </si>
  <si>
    <t>** state share includes funds as well as monetary value of the commodities supplied by the State/UT</t>
  </si>
  <si>
    <t>** State</t>
  </si>
  <si>
    <t>**State</t>
  </si>
  <si>
    <t xml:space="preserve">**State (col.7+10-13) </t>
  </si>
  <si>
    <t xml:space="preserve">No. of Cook-cum-helpers approved by  PAB-MDM </t>
  </si>
  <si>
    <t>No. of CCH recieving honorarium through Bank Account</t>
  </si>
  <si>
    <t>2006-07</t>
  </si>
  <si>
    <t>2007-08</t>
  </si>
  <si>
    <t>2008-09</t>
  </si>
  <si>
    <t>2009-10</t>
  </si>
  <si>
    <t>2010-11</t>
  </si>
  <si>
    <t>2011-12</t>
  </si>
  <si>
    <t>2012-13</t>
  </si>
  <si>
    <t>Table: AT-11A</t>
  </si>
  <si>
    <t xml:space="preserve">Total no of Cook-cum-helper </t>
  </si>
  <si>
    <t>Name of NGO</t>
  </si>
  <si>
    <t>No. of Kitchens</t>
  </si>
  <si>
    <t>No. of institution covered</t>
  </si>
  <si>
    <t>SMC/VEC / WEC</t>
  </si>
  <si>
    <t>Name of Trust</t>
  </si>
  <si>
    <t>No. of SHG</t>
  </si>
  <si>
    <t>Total no. of Institutions</t>
  </si>
  <si>
    <t>Status</t>
  </si>
  <si>
    <t>No . of schools to be covered</t>
  </si>
  <si>
    <t>No. of IEC Activities</t>
  </si>
  <si>
    <t>Level</t>
  </si>
  <si>
    <t>District/ Block</t>
  </si>
  <si>
    <t>School</t>
  </si>
  <si>
    <t>Tools</t>
  </si>
  <si>
    <t>Audio Video</t>
  </si>
  <si>
    <t>Print</t>
  </si>
  <si>
    <t>Traditional (Nukkad Natak, Folk Songs, Rallies, Others)</t>
  </si>
  <si>
    <t>`</t>
  </si>
  <si>
    <t>No. of schools having hand washing facilities</t>
  </si>
  <si>
    <t>Tap</t>
  </si>
  <si>
    <t>Hand pump</t>
  </si>
  <si>
    <t>Pond/ well/ Stream</t>
  </si>
  <si>
    <t>Teacher</t>
  </si>
  <si>
    <t>Community</t>
  </si>
  <si>
    <t>CCH</t>
  </si>
  <si>
    <t>2. a.</t>
  </si>
  <si>
    <t>Name of food items</t>
  </si>
  <si>
    <t>Pending bills of previous year</t>
  </si>
  <si>
    <t xml:space="preserve">Name of Organization/ Institute for conducting social audit </t>
  </si>
  <si>
    <t>Completed (Yes/ No)</t>
  </si>
  <si>
    <t xml:space="preserve">In Progress (Training/ conduct at school/ public hearing)  </t>
  </si>
  <si>
    <t>Not yet started</t>
  </si>
  <si>
    <t>Action Taken by State Govt. on findings</t>
  </si>
  <si>
    <t>Total Exp.     (in Rs)</t>
  </si>
  <si>
    <t xml:space="preserve">State functionaries </t>
  </si>
  <si>
    <t xml:space="preserve">Source of information </t>
  </si>
  <si>
    <t xml:space="preserve">Media </t>
  </si>
  <si>
    <t>Social Audit Report</t>
  </si>
  <si>
    <t>Number of complaints on discrimination on</t>
  </si>
  <si>
    <t xml:space="preserve">Parent/Children/Community </t>
  </si>
  <si>
    <t>Total (col 6+7) *</t>
  </si>
  <si>
    <t>Nature of Complaints</t>
  </si>
  <si>
    <t>No. of CCH having bank account</t>
  </si>
  <si>
    <t>Quantity</t>
  </si>
  <si>
    <t>Cost (in Rs.)</t>
  </si>
  <si>
    <t>Frequency</t>
  </si>
  <si>
    <t>1. A - Honorarium to Cook cum helpers (per month):</t>
  </si>
  <si>
    <t xml:space="preserve">Special Training Centers : Special Training Centre under SSA, Education Gaurantee Scheme center, Alternative and Innovative Education and NCLP schools </t>
  </si>
  <si>
    <t xml:space="preserve">     of Labour Department. </t>
  </si>
  <si>
    <t xml:space="preserve">              of Labour Department. </t>
  </si>
  <si>
    <t>Table: AT-5 D</t>
  </si>
  <si>
    <t>Reasons for Less payment Col. (7-9)</t>
  </si>
  <si>
    <t>Table: AT-6C</t>
  </si>
  <si>
    <t>Table AT - 8A : UTILIZATION OF CENTRAL ASSISTANCE TOWARDS HONORARIUM TO COOK-CUM-HELPERS (Upper Primary classes VI-VIII)</t>
  </si>
  <si>
    <t>Rate  of Transportation Assistance (Per MT)</t>
  </si>
  <si>
    <t xml:space="preserve">Table: AT-11 : Sanction and Utilisation of Central assistance towards construction of Kitchen-cum-store (Primary &amp; Upper Primary,Classes I-VIII) </t>
  </si>
  <si>
    <t xml:space="preserve">Table: AT-11A : Sanction and Utilisation of Central assistance towards construction of Kitchen-cum-store (Primary &amp; Upper Primary,Classes I-VIII) </t>
  </si>
  <si>
    <t xml:space="preserve">Table: AT-12  : Sanction and Utilisation of Central assistance towards procurement of Kitchen Devices (Primary &amp; Upper Primary,Classes I-VIII) </t>
  </si>
  <si>
    <t>*Coarse Grains</t>
  </si>
  <si>
    <t>PAB Approval for CCH</t>
  </si>
  <si>
    <t>*No. of additional cooks required over and above PAB Approval</t>
  </si>
  <si>
    <t>No. of Primary Institutions</t>
  </si>
  <si>
    <t>No. of SMCs formed</t>
  </si>
  <si>
    <t>No. of Schools monitored by SMCs</t>
  </si>
  <si>
    <t>No. of Upper Primary Institutions</t>
  </si>
  <si>
    <t>Table: AT-18 : Formation of School Management Committee (SMC) at School Level for Monitoring the Scheme</t>
  </si>
  <si>
    <t>Table: AT-19 : Responsibility of Implementation</t>
  </si>
  <si>
    <t>Table: AT-19</t>
  </si>
  <si>
    <t>Weekly Iron &amp; Folic Acid Supplementation (WIFS)</t>
  </si>
  <si>
    <t>No. of CCH engaged at Cent. Kitchen</t>
  </si>
  <si>
    <t>* Total number of cook-cum-helpers can not exceed the norms for engagement of cook-cum-helpers.</t>
  </si>
  <si>
    <t>Multi tap</t>
  </si>
  <si>
    <t>Type of hand washing facilities (number of schools)</t>
  </si>
  <si>
    <t>Plinth Area 1 (20sq Mtr)</t>
  </si>
  <si>
    <t>Plinth Area 2 (24 sq Mtr)</t>
  </si>
  <si>
    <t>Plinth Area 3 (28 sq Mtr)</t>
  </si>
  <si>
    <t>Plinth Area 4 (32 sq Mtr)</t>
  </si>
  <si>
    <t>Total outlay (in Rs)</t>
  </si>
  <si>
    <t>Gen. Col. 3-Col.15</t>
  </si>
  <si>
    <t>SC.  Col. 4-Col.16</t>
  </si>
  <si>
    <t>ST.  Col. 5-Col.17</t>
  </si>
  <si>
    <t>Total Col. 19+Col.20+Col.21</t>
  </si>
  <si>
    <t>(Rs. In  Lakh)</t>
  </si>
  <si>
    <t>Total sanctioned</t>
  </si>
  <si>
    <t>Additional Food Items (per child)</t>
  </si>
  <si>
    <t>Contractual/Part time worker</t>
  </si>
  <si>
    <t>Full meal in lieu of MDM</t>
  </si>
  <si>
    <t>Children benefitted</t>
  </si>
  <si>
    <t>Meals served</t>
  </si>
  <si>
    <t>Name of the items</t>
  </si>
  <si>
    <t>In kind</t>
  </si>
  <si>
    <t>In any other form</t>
  </si>
  <si>
    <t>Additional Food Item</t>
  </si>
  <si>
    <t>Value
(In Rs)</t>
  </si>
  <si>
    <t xml:space="preserve">No. of schools received contribution </t>
  </si>
  <si>
    <t>2016-17</t>
  </si>
  <si>
    <t xml:space="preserve">No. of CCHs engaged  </t>
  </si>
  <si>
    <t xml:space="preserve">No. of CCHs engaged </t>
  </si>
  <si>
    <t xml:space="preserve">Procured (C) </t>
  </si>
  <si>
    <t>Table: AT-12 A</t>
  </si>
  <si>
    <t>Anticipated No. of working days for NCLP schools</t>
  </si>
  <si>
    <t xml:space="preserve">Cooking Cost </t>
  </si>
  <si>
    <t>Mid Day Meal Scheme</t>
  </si>
  <si>
    <t xml:space="preserve">Number of institutions </t>
  </si>
  <si>
    <t xml:space="preserve">Meals not served </t>
  </si>
  <si>
    <t>No. of working days</t>
  </si>
  <si>
    <t xml:space="preserve">Number of children </t>
  </si>
  <si>
    <t>Whether allowance is paid to children</t>
  </si>
  <si>
    <t xml:space="preserve">Foodgrains (Wheat/Rice/Coarse grain) </t>
  </si>
  <si>
    <t xml:space="preserve">Table: AT-12 A : Sanction and Utilisation of Central assistance towards replacement of Kitchen Devices  </t>
  </si>
  <si>
    <t xml:space="preserve">Proposed number of children  </t>
  </si>
  <si>
    <t>Proposed number of children</t>
  </si>
  <si>
    <t>Note : State may indicate their plinth area and size of the kitchen-cum-stores if they have any other plinth area than mentioned in the table.</t>
  </si>
  <si>
    <t xml:space="preserve">No. of schools covered </t>
  </si>
  <si>
    <t xml:space="preserve">No. of children covered </t>
  </si>
  <si>
    <t>Health Check -ups carried out</t>
  </si>
  <si>
    <t>Mode of cooking (No. of Schools)</t>
  </si>
  <si>
    <t xml:space="preserve">LPG </t>
  </si>
  <si>
    <t>Solar cooker</t>
  </si>
  <si>
    <t>Fire wood</t>
  </si>
  <si>
    <t>Tasting of food (number of schools)</t>
  </si>
  <si>
    <t>Parents</t>
  </si>
  <si>
    <t xml:space="preserve">Name of the Accredited / Recognised lab engaged for testing </t>
  </si>
  <si>
    <t xml:space="preserve">Collected </t>
  </si>
  <si>
    <t>Tested</t>
  </si>
  <si>
    <t>Meeting norms</t>
  </si>
  <si>
    <t>Below norms</t>
  </si>
  <si>
    <t xml:space="preserve">Number of samples </t>
  </si>
  <si>
    <t>Result (No. of samples)</t>
  </si>
  <si>
    <t xml:space="preserve">Number of </t>
  </si>
  <si>
    <t>Schools inspected by Govt. officials</t>
  </si>
  <si>
    <t>Meetings of District level committee headed by the senior most Member of Parliament of Loksabha</t>
  </si>
  <si>
    <t>Meetings of District Steering cum Monitoring committee headed by District Megistrate</t>
  </si>
  <si>
    <t>Table: AT-10 A</t>
  </si>
  <si>
    <t>2017-18</t>
  </si>
  <si>
    <t>2015-16</t>
  </si>
  <si>
    <t>Constructed through convergence</t>
  </si>
  <si>
    <t>Procured through convergence</t>
  </si>
  <si>
    <t>Table AT- 13: Details of mode of cooking</t>
  </si>
  <si>
    <t>Table AT-13</t>
  </si>
  <si>
    <t>Table AT -14 : Quality, Safety and Hygiene</t>
  </si>
  <si>
    <t>Table: AT- 14</t>
  </si>
  <si>
    <t>Table AT -14 A : Testing of Food Samples by accredited labs</t>
  </si>
  <si>
    <t>Table: AT- 14 A</t>
  </si>
  <si>
    <t>Table AT -15 : Contribution by community in form of  Tithi Bhojan or any other similar practice</t>
  </si>
  <si>
    <t>Table: AT- 15</t>
  </si>
  <si>
    <t>Table AT -16 : Interuptions in serving of MDM and MDM allowance paid to children</t>
  </si>
  <si>
    <t>Table: AT- 16</t>
  </si>
  <si>
    <t>Table AT 21 :Details of engagement and apportionment of honorarium to cook cum helpers (CCH) between schools and centralized kitchen.</t>
  </si>
  <si>
    <t>Table - AT - 21</t>
  </si>
  <si>
    <t>Table AT -22 :Information on NGOs covering more than 20000 children, if any</t>
  </si>
  <si>
    <t>Table: AT- 22</t>
  </si>
  <si>
    <t>Table-AT- 23</t>
  </si>
  <si>
    <t>Table AT - 24 : Details of discrimination of any kind in MDMS</t>
  </si>
  <si>
    <t>Table - AT - 24</t>
  </si>
  <si>
    <t>Table AT- 25: Details of Grievance Redressal cell</t>
  </si>
  <si>
    <t>Table: AT- 25</t>
  </si>
  <si>
    <t>Table: AT-26</t>
  </si>
  <si>
    <t>Table: AT-26 A</t>
  </si>
  <si>
    <t>Table: AT-27</t>
  </si>
  <si>
    <t>Table: AT-27 A</t>
  </si>
  <si>
    <t>Table: AT-27 B</t>
  </si>
  <si>
    <t>Table: AT-27 C</t>
  </si>
  <si>
    <t>Table: AT-27 D</t>
  </si>
  <si>
    <t>Table: AT-28</t>
  </si>
  <si>
    <t xml:space="preserve">Table: AT-28 A </t>
  </si>
  <si>
    <t>Table: AT-29</t>
  </si>
  <si>
    <t>Table: AT-30</t>
  </si>
  <si>
    <t>Table: AT-2A</t>
  </si>
  <si>
    <t>No. of schools having parents roaster</t>
  </si>
  <si>
    <t>No. of schools having tasting register</t>
  </si>
  <si>
    <t xml:space="preserve">Table: AT-20 : Information on Cooking Agencies </t>
  </si>
  <si>
    <t xml:space="preserve">Table: AT-20 </t>
  </si>
  <si>
    <t>No. of Inst. For which daily data transferred to central server</t>
  </si>
  <si>
    <t>No. of Inst. For which daily data transferred at the end of the month</t>
  </si>
  <si>
    <t>Table-AT- 23 A</t>
  </si>
  <si>
    <t>col. 10 x Rs.  3000.00 + VAT/Other taxes</t>
  </si>
  <si>
    <t>col. 11x Rs. 2000.00 + VAT/Other taxes</t>
  </si>
  <si>
    <t>(col.7 x col.8 x Rs. 3.72 for NER States and 3 hilly States), (col.7 x col. 8 x Rs. 4.13 for UTs) and (col. 7 x col. 8 x Rs. 2.48 for other States)</t>
  </si>
  <si>
    <t>col. 6 x Rs.  3000.00 + VAT/Other taxes</t>
  </si>
  <si>
    <t>col. 7 x Rs. 2000.00 + VAT/Other taxes</t>
  </si>
  <si>
    <t>(col.7 x col.8 x Rs. 5.56 for NER States and 3 hilly States), (col.7 x col. 8 x Rs. 6.18 for UTs) and (col. 7 x col. 8 x Rs. 3.71 for other States)</t>
  </si>
  <si>
    <t>(col.3 x col.4 x Rs. 5.56 for NER States and 3 hilly States), (col.7 x col. 8 x Rs. 6.18 for UTs) and (col. 7 x col. 8 x Rs. 3.71 for other States)</t>
  </si>
  <si>
    <t>(col.3 x col.4 x Rs. 3.72 for NER States and 3 hilly States), (col.7 x col. 8 x Rs. 4.13 for UTs) and (col. 7 x col. 8 x Rs. 2.48 for other States)</t>
  </si>
  <si>
    <t>11 = 5+6+9+10</t>
  </si>
  <si>
    <t>Table AT -10 C :Details of IEC Activities</t>
  </si>
  <si>
    <t>Table - AT - 10 C</t>
  </si>
  <si>
    <t>Table: AT 10 D - Manpower dedicated for MDMS</t>
  </si>
  <si>
    <t>Table-AT- 10D</t>
  </si>
  <si>
    <t>Table: AT-31</t>
  </si>
  <si>
    <t>Contents</t>
  </si>
  <si>
    <t>Table No.</t>
  </si>
  <si>
    <t>Particulars</t>
  </si>
  <si>
    <t>AT- 1</t>
  </si>
  <si>
    <t>AT - 2</t>
  </si>
  <si>
    <t>AT - 2 A</t>
  </si>
  <si>
    <t>AT - 3</t>
  </si>
  <si>
    <t>AT- 3 A</t>
  </si>
  <si>
    <t>AT- 3 B</t>
  </si>
  <si>
    <t>AT-3 C</t>
  </si>
  <si>
    <t>AT - 4</t>
  </si>
  <si>
    <t>AT - 4 A</t>
  </si>
  <si>
    <t>Enrolment vis-a-vis availed for MDM  (Upper Primary, Classes VI - VIII)</t>
  </si>
  <si>
    <t>AT - 5</t>
  </si>
  <si>
    <t>AT - 5 A</t>
  </si>
  <si>
    <t>AT - 5 B</t>
  </si>
  <si>
    <t>AT - 5 C</t>
  </si>
  <si>
    <t>AT - 5 D</t>
  </si>
  <si>
    <t>AT - 6</t>
  </si>
  <si>
    <t>AT - 6 A</t>
  </si>
  <si>
    <t>AT - 6 B</t>
  </si>
  <si>
    <t>AT - 6 C</t>
  </si>
  <si>
    <t>AT - 7</t>
  </si>
  <si>
    <t>AT - 7 A</t>
  </si>
  <si>
    <t>AT - 8</t>
  </si>
  <si>
    <t>UTILIZATION OF CENTRAL ASSISTANCE TOWARDS HONORARIUM TO COOK-CUM-HELPERS (Primary classes I-V)</t>
  </si>
  <si>
    <t>AT - 8 A</t>
  </si>
  <si>
    <t>UTILIZATION OF CENTRAL ASSISTANCE TOWARDS HONORARIUM TO COOK-CUM-HELPERS (Upper Primary classes VI-VIII)</t>
  </si>
  <si>
    <t>AT - 9</t>
  </si>
  <si>
    <t>AT - 10</t>
  </si>
  <si>
    <t>AT - 10 A</t>
  </si>
  <si>
    <t>AT - 10 B</t>
  </si>
  <si>
    <t xml:space="preserve">Details of Social Audit </t>
  </si>
  <si>
    <t>AT - 10 C</t>
  </si>
  <si>
    <t>Details of IEC Activities</t>
  </si>
  <si>
    <t>AT - 10 D</t>
  </si>
  <si>
    <t>Manpower dedicated for MDMS</t>
  </si>
  <si>
    <t>AT - 11</t>
  </si>
  <si>
    <t xml:space="preserve">Sanction and Utilisation of Central assistance towards construction of Kitchen-cum-store (Primary &amp; Upper Primary,Classes I-VIII) </t>
  </si>
  <si>
    <t>AT - 11 A</t>
  </si>
  <si>
    <t>AT - 12</t>
  </si>
  <si>
    <t xml:space="preserve">Sanction and Utilisation of Central assistance towards procurement of Kitchen Devices (Primary &amp; Upper Primary,Classes I-VIII) </t>
  </si>
  <si>
    <t>AT - 12 A</t>
  </si>
  <si>
    <t>Sanction and Utilisation of Central assistance towards replacement of Kitchen Devices</t>
  </si>
  <si>
    <t>AT - 13</t>
  </si>
  <si>
    <t>Details of mode of cooking</t>
  </si>
  <si>
    <t>AT - 14</t>
  </si>
  <si>
    <t>Quality, Safety and Hygiene</t>
  </si>
  <si>
    <t>AT - 14 A</t>
  </si>
  <si>
    <t>Testing of Food Samples</t>
  </si>
  <si>
    <t>AT - 15</t>
  </si>
  <si>
    <t>Contribution by community in form of  Tithi Bhojan or any other similar practice</t>
  </si>
  <si>
    <t>AT - 16</t>
  </si>
  <si>
    <t>Interuptions in serving of MDM and MDM allowance paid to children</t>
  </si>
  <si>
    <t>AT - 17</t>
  </si>
  <si>
    <t>AT - 18</t>
  </si>
  <si>
    <t>Formation of School Management Committee (SMC) at School Level for Monitoring the Scheme</t>
  </si>
  <si>
    <t>AT - 19</t>
  </si>
  <si>
    <t>Responsibility of Implementation</t>
  </si>
  <si>
    <t>AT - 20</t>
  </si>
  <si>
    <t xml:space="preserve">Information on Cooking Agencies </t>
  </si>
  <si>
    <t>AT - 21</t>
  </si>
  <si>
    <t>Details of engagement and apportionment of honorarium to cook cum helpers (CCH) between schools and centralized kitchen.</t>
  </si>
  <si>
    <t>AT - 22</t>
  </si>
  <si>
    <t>Information on NGOs covering more than 20000 children, if any</t>
  </si>
  <si>
    <t>AT - 23</t>
  </si>
  <si>
    <t>AT - 23 A</t>
  </si>
  <si>
    <t>AT - 24</t>
  </si>
  <si>
    <t>Details of discrimination of any kind in MDMS</t>
  </si>
  <si>
    <t>AT - 25</t>
  </si>
  <si>
    <t>Details of Grievance Redressal cell</t>
  </si>
  <si>
    <t>AT - 26</t>
  </si>
  <si>
    <t>AT - 26 A</t>
  </si>
  <si>
    <t>AT - 27</t>
  </si>
  <si>
    <t>AT - 27 A</t>
  </si>
  <si>
    <t>AT - 27 B</t>
  </si>
  <si>
    <t>AT - 27 C</t>
  </si>
  <si>
    <t>AT - 27 D</t>
  </si>
  <si>
    <t>AT - 28</t>
  </si>
  <si>
    <t>AT - 28 A</t>
  </si>
  <si>
    <t>AT - 29</t>
  </si>
  <si>
    <t>AT - 30</t>
  </si>
  <si>
    <t>AT - 31</t>
  </si>
  <si>
    <t>Table - AT - 10 B</t>
  </si>
  <si>
    <t xml:space="preserve">State / UT: ODISHA </t>
  </si>
  <si>
    <t>State / UT: ODISHA</t>
  </si>
  <si>
    <t xml:space="preserve">ANGUL </t>
  </si>
  <si>
    <t xml:space="preserve">BALASORE </t>
  </si>
  <si>
    <t xml:space="preserve">BARAGARH </t>
  </si>
  <si>
    <t xml:space="preserve">BHADRAK </t>
  </si>
  <si>
    <t xml:space="preserve">BOLANGIR </t>
  </si>
  <si>
    <t xml:space="preserve">BOUDH </t>
  </si>
  <si>
    <t xml:space="preserve">CUTTACK </t>
  </si>
  <si>
    <t xml:space="preserve">DEOGARH </t>
  </si>
  <si>
    <t xml:space="preserve">DHENKANAL </t>
  </si>
  <si>
    <t xml:space="preserve">GAJAPATI </t>
  </si>
  <si>
    <t xml:space="preserve">GANJAM </t>
  </si>
  <si>
    <t>JAGATSINGHPUR</t>
  </si>
  <si>
    <t xml:space="preserve">JAJPUR </t>
  </si>
  <si>
    <t xml:space="preserve">JHARSUGUDA </t>
  </si>
  <si>
    <t xml:space="preserve">KALAHANDI </t>
  </si>
  <si>
    <t xml:space="preserve">KANDHAMAL </t>
  </si>
  <si>
    <t>KENDRAPARA</t>
  </si>
  <si>
    <t xml:space="preserve">KEONJHAR </t>
  </si>
  <si>
    <t xml:space="preserve">KHURDHA </t>
  </si>
  <si>
    <t xml:space="preserve">KORAPUT </t>
  </si>
  <si>
    <t xml:space="preserve">MALKANGIRI </t>
  </si>
  <si>
    <t xml:space="preserve">MAYURBHANJ </t>
  </si>
  <si>
    <t xml:space="preserve">NAWARANGPUR </t>
  </si>
  <si>
    <t xml:space="preserve">NAYAGARH </t>
  </si>
  <si>
    <t xml:space="preserve">NUAPADA </t>
  </si>
  <si>
    <t xml:space="preserve">PURI </t>
  </si>
  <si>
    <t xml:space="preserve">RAYAGADA </t>
  </si>
  <si>
    <t xml:space="preserve">SAMBALPUR </t>
  </si>
  <si>
    <t xml:space="preserve">SONEPUR </t>
  </si>
  <si>
    <t xml:space="preserve">SUNDERGARH </t>
  </si>
  <si>
    <t>Total:-</t>
  </si>
  <si>
    <t>STATE/UT : ODISHA</t>
  </si>
  <si>
    <t>STATE/UT: ODISHA</t>
  </si>
  <si>
    <t>State/UT: ODISHA</t>
  </si>
  <si>
    <t>State/UT : ODISHA</t>
  </si>
  <si>
    <t xml:space="preserve">                   [Mid-Day Meal Scheme]</t>
  </si>
  <si>
    <t>S.No</t>
  </si>
  <si>
    <t>Secretary of the Nodal Department</t>
  </si>
  <si>
    <t>Seal</t>
  </si>
  <si>
    <t>Vegetables, Salt &amp; Condiments</t>
  </si>
  <si>
    <t>Soya</t>
  </si>
  <si>
    <t>Egg, Fruits</t>
  </si>
  <si>
    <t>Rs.600/-</t>
  </si>
  <si>
    <t>Balance of 1st Instalment (including drought)</t>
  </si>
  <si>
    <t>e-transfer</t>
  </si>
  <si>
    <t>Same as Table AT-8</t>
  </si>
  <si>
    <t>Akshaya Patra Foundation</t>
  </si>
  <si>
    <r>
      <t>State /</t>
    </r>
    <r>
      <rPr>
        <b/>
        <sz val="10"/>
        <color rgb="FFFF0000"/>
        <rFont val="Arial"/>
        <family val="2"/>
      </rPr>
      <t xml:space="preserve"> UT:ODISHA </t>
    </r>
  </si>
  <si>
    <r>
      <t>State / UT:</t>
    </r>
    <r>
      <rPr>
        <b/>
        <sz val="10"/>
        <color rgb="FFFF0000"/>
        <rFont val="Arial"/>
        <family val="2"/>
      </rPr>
      <t xml:space="preserve">ODISHA </t>
    </r>
  </si>
  <si>
    <r>
      <t xml:space="preserve">State / UT: </t>
    </r>
    <r>
      <rPr>
        <b/>
        <sz val="10"/>
        <color rgb="FFFF0000"/>
        <rFont val="Trebuchet MS"/>
        <family val="2"/>
      </rPr>
      <t xml:space="preserve">ODISHA </t>
    </r>
  </si>
  <si>
    <r>
      <t xml:space="preserve">State / UT: </t>
    </r>
    <r>
      <rPr>
        <b/>
        <sz val="10"/>
        <color rgb="FFFF0000"/>
        <rFont val="Arial"/>
        <family val="2"/>
      </rPr>
      <t>ODISHA</t>
    </r>
  </si>
  <si>
    <t xml:space="preserve">                                       [Mid-Day Meal Scheme]</t>
  </si>
  <si>
    <r>
      <t>State / UT:</t>
    </r>
    <r>
      <rPr>
        <b/>
        <sz val="10"/>
        <color rgb="FFFF0000"/>
        <rFont val="Trebuchet MS"/>
        <family val="2"/>
      </rPr>
      <t xml:space="preserve"> ODISHA </t>
    </r>
  </si>
  <si>
    <t>1. State Nodal Officer</t>
  </si>
  <si>
    <t>2. Director Elementary</t>
  </si>
  <si>
    <t>3. F.A</t>
  </si>
  <si>
    <t>4. AFA</t>
  </si>
  <si>
    <t>5. Asst. Director</t>
  </si>
  <si>
    <t>6. Clerk</t>
  </si>
  <si>
    <t>7. District Education Officer</t>
  </si>
  <si>
    <t>8. Asst. District Education Officer</t>
  </si>
  <si>
    <t>9. Block Education Officer</t>
  </si>
  <si>
    <t>10. Asst. Block Education Officer</t>
  </si>
  <si>
    <t>1. Consultant</t>
  </si>
  <si>
    <t>2. Programmer</t>
  </si>
  <si>
    <t>3. Accountant</t>
  </si>
  <si>
    <t>4. Stenographer</t>
  </si>
  <si>
    <t>5. DEC</t>
  </si>
  <si>
    <t>6. DEO</t>
  </si>
  <si>
    <t>7. Peon</t>
  </si>
  <si>
    <t>8. Programmer-cum-Accountant</t>
  </si>
  <si>
    <t>9. DEO</t>
  </si>
  <si>
    <t>Yes</t>
  </si>
  <si>
    <t>Yes (MDM Awareness Mela)</t>
  </si>
  <si>
    <r>
      <t xml:space="preserve">State / UT: </t>
    </r>
    <r>
      <rPr>
        <b/>
        <sz val="12"/>
        <color rgb="FFFF0000"/>
        <rFont val="Calibri"/>
        <family val="2"/>
      </rPr>
      <t>ODISHA</t>
    </r>
  </si>
  <si>
    <r>
      <t xml:space="preserve">State/UT : </t>
    </r>
    <r>
      <rPr>
        <b/>
        <sz val="11"/>
        <color rgb="FFFF0000"/>
        <rFont val="Calibri"/>
        <family val="2"/>
      </rPr>
      <t>ODISHA</t>
    </r>
  </si>
  <si>
    <t>Damodar Jew Sevayatan</t>
  </si>
  <si>
    <t>Akshya Patra Foundation</t>
  </si>
  <si>
    <t>MANNA TRUST</t>
  </si>
  <si>
    <t>Manna Trust</t>
  </si>
  <si>
    <t>ODISHA (30 Distrcits)</t>
  </si>
  <si>
    <r>
      <t xml:space="preserve">State/UT: </t>
    </r>
    <r>
      <rPr>
        <b/>
        <u/>
        <sz val="10"/>
        <color rgb="FFFF0000"/>
        <rFont val="Arial"/>
        <family val="2"/>
      </rPr>
      <t>ODISHA</t>
    </r>
  </si>
  <si>
    <t>Details of  Provisions  in the State Budget2017-18</t>
  </si>
  <si>
    <t>Releasing of Funds from State to Directorate / Authority / District / Block / School level for2017-18</t>
  </si>
  <si>
    <t>No. of Institutions in the State vis a vis Institutions serving MDM during2017-18</t>
  </si>
  <si>
    <t>No. of Institutions covered  (Primary, Classes I-V)  during2017-18</t>
  </si>
  <si>
    <t>No. of Institutions covered (Upper Primary with Primary, Classes I-VIII) during2017-18</t>
  </si>
  <si>
    <t>No. of Institutions covered (Upper Primary without Primary, Classes VI-VIII) during2017-18</t>
  </si>
  <si>
    <t>Enrolment vis-à-vis availed for MDM  (Primary,Classes I- V) during2017-18</t>
  </si>
  <si>
    <t>PAB-MDM Approval vs. PERFORMANCE (Primary, Classes I - V) during2017-18</t>
  </si>
  <si>
    <t>PAB-MDM Approval vs. PERFORMANCE (Upper Primary, Classes VI to VIII) during2017-18</t>
  </si>
  <si>
    <t>PAB-MDM Approval vs. PERFORMANCE NCLP Schools during2017-18</t>
  </si>
  <si>
    <t>PAB-MDM Approval vs. PERFORMANCE (Primary, Classes I - V) during2017-18 - Drought</t>
  </si>
  <si>
    <t>PAB-MDM Approval vs. PERFORMANCE (Upper Primary, Classes VI to VIII) during2017-18 - Drought</t>
  </si>
  <si>
    <t>Utilisation of foodgrains  (Primary, Classes I-V) during2017-18</t>
  </si>
  <si>
    <t>Utilisation of foodgrains  (Upper Primary, Classes VI-VIII) during2017-18</t>
  </si>
  <si>
    <t>PAYMENT OF COST OF FOOD GRAINS TO FCI (Primary and Upper Primary Classes I-VIII) during2017-18</t>
  </si>
  <si>
    <t>Utilisation of foodgrains (Coarse Grain) during2017-18</t>
  </si>
  <si>
    <t>Utilisation of Cooking Cost (Primary, Classes I-V) during2017-18</t>
  </si>
  <si>
    <t>Utilisation of Cooking cost (Upper Primary Classes, VI-VIII) for2017-18</t>
  </si>
  <si>
    <t>Utilisation of Central Assitance towards Transportation Assistance (Primary &amp; Upper Primary,Classes I-VIII) during2017-18</t>
  </si>
  <si>
    <t>Utilisation of Central Assistance towards MME  (Primary &amp; Upper Primary,Classes I-VIII) during2017-18</t>
  </si>
  <si>
    <t>Details of Meetings at district level during2017-18</t>
  </si>
  <si>
    <t>Coverage under Rashtriya Bal Swasthya Karykram (School Health Programme) -2017-18</t>
  </si>
  <si>
    <t>Annual and Monthly data entry status in MDM-MIS during2017-18</t>
  </si>
  <si>
    <t>Implementation of Automated Monitoring System  during2017-18</t>
  </si>
  <si>
    <t>GENERAL INFORMATION for 2017-18</t>
  </si>
  <si>
    <t>Information on Kitchen Garden</t>
  </si>
  <si>
    <t>AT - 10 E</t>
  </si>
  <si>
    <t>Number of School Working Days (Primary,Classes I-V) for 2018-19</t>
  </si>
  <si>
    <t>Number of School Working Days (Upper Primary,Classes VI-VIII) for 2018-19</t>
  </si>
  <si>
    <t>Proposal for coverage of children and working days  for 2018-19  (Primary Classes, I-V)</t>
  </si>
  <si>
    <t>Proposal for coverage of children and working days  for 2018-19 (Upper Primary,Classes VI-VIII)</t>
  </si>
  <si>
    <t>Proposal for coverage of children for NCLP Schools during 2018-19</t>
  </si>
  <si>
    <t>Proposal for coverage of children and working days  for Primary (Classes I-V) in Drought affected areas  during 2018-19</t>
  </si>
  <si>
    <t>Proposal for coverage of children and working days  for  Upper Primary (Classes VI-VIII)in Drought affected areas  during 2018-19</t>
  </si>
  <si>
    <t>Requirement of kitchen-cum-stores in the Primary and Upper Primary schools for the year 2018-19</t>
  </si>
  <si>
    <t>Requirement of kitchen cum stores as per Plinth Area Norm in the Primary and Upper Primary schools for the year 2018-19</t>
  </si>
  <si>
    <t>Requirement of Kitchen Devices during 2018-19 in Primary &amp; Upper Primary Schools</t>
  </si>
  <si>
    <t>Requirement of Cook cum Helpers for 2018-19</t>
  </si>
  <si>
    <t>Budget Provision for the Year 2018-19</t>
  </si>
  <si>
    <t>AT - 4 B</t>
  </si>
  <si>
    <t>Information on Aadhaar Enrolment</t>
  </si>
  <si>
    <t>AT - 32</t>
  </si>
  <si>
    <t>AT - 32A</t>
  </si>
  <si>
    <t>PAB-MDM Approval vs. PERFORMANCE (Primary Classes I to V) during 2017-18 - Drought</t>
  </si>
  <si>
    <t>PAB-MDM Approval vs. PERFORMANCE (Primary Classes VI to VIII) during 2017-18 - Drought</t>
  </si>
  <si>
    <t>Performance during 2017-18</t>
  </si>
  <si>
    <t>Annual Work Plan and Budget 2018-19</t>
  </si>
  <si>
    <t>Table: AT-1: GENERAL INFORMATION for 2017-18</t>
  </si>
  <si>
    <t>2018-19</t>
  </si>
  <si>
    <t>Table: AT-2 :  Details of  Provisions  in the State Budget 2017-18</t>
  </si>
  <si>
    <t>Table: AT-2(A) : Releasing of Funds from State to Directorate / Authority / District / Block / School level for 2017-18</t>
  </si>
  <si>
    <t>Table AT-3: No. of Institutions in the State vis a vis Institutions serving MDM during 2017-18</t>
  </si>
  <si>
    <t>Table: AT-3A: No. of Institutions covered  (Primary, Classes I-V)  during 2017-18</t>
  </si>
  <si>
    <t>Table: AT-3B: No. of Institutions covered (Upper Primary with Primary, Classes I-VIII) during 2017-18</t>
  </si>
  <si>
    <t>Table: AT-3C: No. of Institutions covered (Upper Primary without Primary, Classes VI-VIII) during 2017-18</t>
  </si>
  <si>
    <t>Table: AT-4: Enrolment vis-à-vis availed for MDM  (Primary,Classes I- V) during 2017-18</t>
  </si>
  <si>
    <t>Enrolment (As on 30.09.2017)</t>
  </si>
  <si>
    <t>Table: AT-4A: Enrolment vis-a-vis availed for MDM  (Upper Primary, Classes VI - VIII) 2017-18</t>
  </si>
  <si>
    <t>TotalEnrolment (As on 30.09.2017)</t>
  </si>
  <si>
    <t>Table: AT-4B</t>
  </si>
  <si>
    <t>Table: AT-4B:  Information on Aadhar Enrolment</t>
  </si>
  <si>
    <t>Total Enrolment</t>
  </si>
  <si>
    <t>Number of children having Aadhar</t>
  </si>
  <si>
    <t>Number of children applied for Aadhar</t>
  </si>
  <si>
    <t>Number of children without Aadhar</t>
  </si>
  <si>
    <t>Number of Proxy names deleted</t>
  </si>
  <si>
    <t>Table: AT-5:  PAB-MDM Approval vs. PERFORMANCE (Primary, Classes I - V) during 2017-18</t>
  </si>
  <si>
    <t>MDM-PAB Approval for 2017-18</t>
  </si>
  <si>
    <t>Table: AT-5 A:  PAB-MDM Approval vs. PERFORMANCE (Upper Primary, Classes VI to VIII) during 2017-18</t>
  </si>
  <si>
    <t>Table: AT-5 B:  PAB-MDM Approval vs. PERFORMANCE - STC (NCLP Schools) during 2017-18</t>
  </si>
  <si>
    <t>Table: AT-5 C:  PAB-MDM Approval vs. PERFORMANCE (Primary, Classes I - V) during 2017-18 - Drought</t>
  </si>
  <si>
    <t>Table: AT-5 D:  PAB-MDM Approval vs. PERFORMANCE (Upper Primary, Classes VI to VIII) during 2017-18 - Drought</t>
  </si>
  <si>
    <t>Table: AT-6: Utilisation of foodgrains*  (Primary, Classes I-V) during 2017-18</t>
  </si>
  <si>
    <t>Gross Allocation for the  FY 2017-18</t>
  </si>
  <si>
    <t xml:space="preserve">Opening Balance as on 01.4.17 </t>
  </si>
  <si>
    <t>Table: AT-6A: Utilisation of foodgrains*  (Upper Primary, Classes VI-VIII) during 2017-18</t>
  </si>
  <si>
    <t>Opening Balance as on 01.04.17</t>
  </si>
  <si>
    <t xml:space="preserve">Lifted from OSCSC </t>
  </si>
  <si>
    <t>Lifted from OSCSC</t>
  </si>
  <si>
    <t>Table: AT-6B: PAYMENT OF COST OF FOOD GRAINS TO OSCSC (Primary and Upper Primary Classes I-VIII) during 2017-18</t>
  </si>
  <si>
    <t>Allocation for cost of foodgrains for 2017-18</t>
  </si>
  <si>
    <t xml:space="preserve">Bills raised by OSCSC </t>
  </si>
  <si>
    <t xml:space="preserve">Payment to OSCSC </t>
  </si>
  <si>
    <t>Table: AT-6C: Utilisation of foodgrains (Coarse Grain) during 2017-18</t>
  </si>
  <si>
    <t>Table: AT-7: Utilisation of Cooking Cost* (Primary, Classes I-V) during 2017-18</t>
  </si>
  <si>
    <t xml:space="preserve">Allocation for 2017-18                                     </t>
  </si>
  <si>
    <t xml:space="preserve">Opening Balance as on 01.04.2017                                        </t>
  </si>
  <si>
    <t xml:space="preserve">Cooking Cost Received                        </t>
  </si>
  <si>
    <t>Table: AT-7A: Utilisation of Cooking cost* (Upper Primary Classes, VI-VIII) for 2017-18</t>
  </si>
  <si>
    <t xml:space="preserve">Allocation for 2017-18   </t>
  </si>
  <si>
    <t>Opening Balance as on 01.04.2017</t>
  </si>
  <si>
    <t>Allocation for FY 2017-18</t>
  </si>
  <si>
    <t>Table: AT-9 : Utilisation of Central Assitance towards Transportation Assistance (Primary &amp; Upper Primary,Classes I-VIII) during 2017-18</t>
  </si>
  <si>
    <t>Opening balance as on 01.04.17</t>
  </si>
  <si>
    <t>Released by State Govt. if any</t>
  </si>
  <si>
    <t>Table: AT-10 :  Utilisation of Central Assistance towards MME  (Primary &amp; Upper Primary,Classes I-VIII) during 2017-18</t>
  </si>
  <si>
    <t>Allocation for  2017-18</t>
  </si>
  <si>
    <t>Table: AT-10 A : Details of Meetings at district level during 2017-18</t>
  </si>
  <si>
    <t>Table AT - 10 B : Details of Social Audit during 2017-18</t>
  </si>
  <si>
    <t>Table-AT- 10E</t>
  </si>
  <si>
    <t>Table: AT 10 E - Information on Kitchen Gardens</t>
  </si>
  <si>
    <t>Total no. of institutions</t>
  </si>
  <si>
    <t>Total institutions where setting up of kitchen garden is possible</t>
  </si>
  <si>
    <t>No. of institutions already having kitchen gardens</t>
  </si>
  <si>
    <t>No. of institutions where setting up of kitchen garden is in progress</t>
  </si>
  <si>
    <t>No. of institutions where setting up of kitchen garden is proposed during 2018-19</t>
  </si>
  <si>
    <t>*Total sanctioned during 2006-07  to 2017-18</t>
  </si>
  <si>
    <t>*Total sanction during 2006-07 to 2017-18</t>
  </si>
  <si>
    <t>*Total Sanction during 2012-13 to 2017-18</t>
  </si>
  <si>
    <t>Covered through centralized kitchen</t>
  </si>
  <si>
    <t>Foodgrains provided to children (in MT)</t>
  </si>
  <si>
    <t>Amount paid to children (in Rs)</t>
  </si>
  <si>
    <t>Table: AT-17 : Coverage under Rashtriya Bal Swasthya Karykram (School Health Programme) - 2017-18</t>
  </si>
  <si>
    <t>Annual Work Plan &amp; Budget 2018-19</t>
  </si>
  <si>
    <t>Table AT - 23 Annual and Monthly data entry status in MDM-MIS during 2017-18</t>
  </si>
  <si>
    <t>Table AT - 23 A- Implementation of Automated Monitoring System  during 2017-18</t>
  </si>
  <si>
    <t>Proposals for 2018-19</t>
  </si>
  <si>
    <t>Table: AT-26 : Number of School Working Days (Primary,Classes I-V) for 2018-19</t>
  </si>
  <si>
    <t>April,18</t>
  </si>
  <si>
    <t>May,18</t>
  </si>
  <si>
    <t>June,18</t>
  </si>
  <si>
    <t>July,18</t>
  </si>
  <si>
    <t>August,18</t>
  </si>
  <si>
    <t>September,18</t>
  </si>
  <si>
    <t>October,18</t>
  </si>
  <si>
    <t>November,18</t>
  </si>
  <si>
    <t>December,18</t>
  </si>
  <si>
    <t>January,19</t>
  </si>
  <si>
    <t>February,19</t>
  </si>
  <si>
    <t>March,19</t>
  </si>
  <si>
    <t>Table: AT-26A : Number of School Working Days (Upper Primary,Classes VI-VIII) for 2018-19</t>
  </si>
  <si>
    <t>Table: AT-27: Proposal for coverage of children and working days  for 2018-19 (Primary Classes, I-V)</t>
  </si>
  <si>
    <t>Requirement of Pulses (in MTs)</t>
  </si>
  <si>
    <t>Pulse 1 (name)</t>
  </si>
  <si>
    <t>Pulse 2 (name)</t>
  </si>
  <si>
    <t>Pulse 3 (name)</t>
  </si>
  <si>
    <t>Pulse 4 (name)</t>
  </si>
  <si>
    <t>Pulse 5 (name)</t>
  </si>
  <si>
    <t>Table: AT-27 A: Proposal for coverage of children and working days  for 2018-19  (Upper Primary,Classes VI-VIII)</t>
  </si>
  <si>
    <t>Table: AT-27B: Proposal for coverage of children for NCLP Schools during 2018-19</t>
  </si>
  <si>
    <t>Table: AT-27C: Proposal for coverage of children and working days  for Primary (Classes I-V) in Drought affected areas  during 2018-19</t>
  </si>
  <si>
    <t>Table: AT-27 D: Proposal for coverage of children and working days  for  Upper Primary (Classes VI-VIII)in Drought affected areas  during 2018-19</t>
  </si>
  <si>
    <t>Table: AT-28: Requirement of kitchen-cum-stores in the Primary and Upper Primary schools for the year 2018-19</t>
  </si>
  <si>
    <t xml:space="preserve">Kitchen-cum-store sanctioned during 2006-07 to 2017-18 </t>
  </si>
  <si>
    <t>Table: AT-28 A: Requirement of kitchen cum stores as per Plinth Area Norm in the Primary and Upper Primary schools for the year 2018-19</t>
  </si>
  <si>
    <t>Table: AT-29 : Requirement of Kitchen Devices during 2018-19 in Primary &amp; Upper Primary Schools</t>
  </si>
  <si>
    <t>Kitchen devices sanctioned during 2006-07 to 2017-18 under MDM</t>
  </si>
  <si>
    <t>Table: AT 30 :    Requirement of Cook cum Helpers for 2018-19</t>
  </si>
  <si>
    <t>Engaged in 2017-18</t>
  </si>
  <si>
    <t>Table: AT-31 : Budget Provision for the Year 2018-19</t>
  </si>
  <si>
    <t>Table: AT- 32</t>
  </si>
  <si>
    <t>Table: AT-32:  PAB-MDM Approval vs. PERFORMANCE (Primary Classes I to V) during 2017-18 - Drought</t>
  </si>
  <si>
    <t>Foodgrains</t>
  </si>
  <si>
    <t xml:space="preserve">Hon. to cook-cum-helpers </t>
  </si>
  <si>
    <t>Allocation</t>
  </si>
  <si>
    <t>Utilisation</t>
  </si>
  <si>
    <t>Allocation (Centre +State)</t>
  </si>
  <si>
    <t>Utilisation (Centre +State)</t>
  </si>
  <si>
    <t>Table: AT-32A</t>
  </si>
  <si>
    <t>Table: AT-32 A:  PAB-MDM Approval vs. PERFORMANCE (Upper Primary, Classes VI to VIII) during 2017-18 - Drought</t>
  </si>
  <si>
    <t>24.04.2017</t>
  </si>
  <si>
    <t>13.07.2017</t>
  </si>
  <si>
    <t>01.12.2017</t>
  </si>
  <si>
    <t>N.B:- O.B as on 01.04.2017 @ Rs. 450.78 lakh on Central share and Rs.303.94 lakh on State share are available at SPMU due to non-engagement of 100% CCH as per norm.</t>
  </si>
  <si>
    <t xml:space="preserve"> Received                        </t>
  </si>
  <si>
    <t>2nd Instalment (1st phase)</t>
  </si>
  <si>
    <t>2nd Instalment (2nd phase)</t>
  </si>
  <si>
    <t>28.12.2017</t>
  </si>
  <si>
    <t>Expendituer Incurred       (in Rs)</t>
  </si>
  <si>
    <t>Rs.5,06,767/-</t>
  </si>
  <si>
    <t>Pulse 1 (Arhar)</t>
  </si>
  <si>
    <t>60km</t>
  </si>
  <si>
    <t>28.06.2017</t>
  </si>
  <si>
    <t>01.09.2017</t>
  </si>
  <si>
    <t>11.01.2018</t>
  </si>
  <si>
    <t>Food Analyst</t>
  </si>
  <si>
    <t>18km</t>
  </si>
  <si>
    <t>01.07.2017</t>
  </si>
  <si>
    <t>22.09.2017</t>
  </si>
  <si>
    <t>MSS</t>
  </si>
  <si>
    <t>45km</t>
  </si>
  <si>
    <t>Bagdanga Paschim Gheri Bishalaxmi Club</t>
  </si>
  <si>
    <t>20km</t>
  </si>
  <si>
    <t xml:space="preserve">60km </t>
  </si>
  <si>
    <t>Rs.800/-</t>
  </si>
  <si>
    <t>Rs.1400/-</t>
  </si>
  <si>
    <t>25.01.2018</t>
  </si>
  <si>
    <t>Akshya patra Foundation Charitable Trust</t>
  </si>
  <si>
    <t>People's Forum</t>
  </si>
  <si>
    <t>w.e.f 1st Jan,2018</t>
  </si>
  <si>
    <t>Government have decided to drop the proposal in view of the anticipated heat wave condition during summer vacation</t>
  </si>
  <si>
    <t>Egg</t>
  </si>
  <si>
    <t>4.75 per egg</t>
  </si>
  <si>
    <t>1 no</t>
  </si>
  <si>
    <t>N.B:- Pulses (Arhar dal) provided twice a week i.e. @25gm &amp; 30gm for Primary &amp; Upper Primary respectively, Egg also provided twice a week i.e. Wednesday &amp; Saturday and Soya chunk provided 12gm and 25gm for Primary and Upper Primary respectively on Tuesday and Friday.</t>
  </si>
  <si>
    <t>Addl. Cooking cost</t>
  </si>
  <si>
    <t>0.45 paise</t>
  </si>
  <si>
    <t>0.65 paise</t>
  </si>
  <si>
    <t>N.B:- The enrolment in Col. No.7 is the accurate figure have been taken from SMS Portal of MDMS, Developed by NIC</t>
  </si>
  <si>
    <t>Budget Released till 31.03.2018</t>
  </si>
  <si>
    <t>(For the Period 01.04.17 to 31.03.18)</t>
  </si>
  <si>
    <t>During 01.04.17 to 31.03.2018</t>
  </si>
  <si>
    <t>During 01.04.17 to 31.03.18</t>
  </si>
  <si>
    <r>
      <t xml:space="preserve">No. of working days </t>
    </r>
    <r>
      <rPr>
        <b/>
        <sz val="8"/>
        <rFont val="Arial"/>
        <family val="2"/>
      </rPr>
      <t xml:space="preserve">(During 01.04.17 to 31.03.18)     </t>
    </r>
    <r>
      <rPr>
        <b/>
        <sz val="10"/>
        <rFont val="Arial"/>
        <family val="2"/>
      </rPr>
      <t xml:space="preserve">             </t>
    </r>
  </si>
  <si>
    <t xml:space="preserve">No. of working days (During 01.04.17 to 31.03.18)                  </t>
  </si>
  <si>
    <t>(For the Period 01.4.17 to 31.03.18)</t>
  </si>
  <si>
    <t>(For the Period 01.4.17 to 31.03.18</t>
  </si>
  <si>
    <t xml:space="preserve">Total Unspent Balance as on 31.03.2018                                                  </t>
  </si>
  <si>
    <t>Total Unspent Balance as on 31.03.2018</t>
  </si>
  <si>
    <t>Unspent Balance as on 31.03.18</t>
  </si>
  <si>
    <r>
      <t xml:space="preserve">Unspent Balance as on 31.03.18  [Col. 4+ Col.5 + Col.6 -Col.8] </t>
    </r>
    <r>
      <rPr>
        <sz val="10"/>
        <rFont val="Arial"/>
        <family val="2"/>
      </rPr>
      <t xml:space="preserve"> </t>
    </r>
  </si>
  <si>
    <t>Unspent balance as on 31.03.18               [Col: (4+5)-7]</t>
  </si>
  <si>
    <t>Table: AT- 10 F</t>
  </si>
  <si>
    <t>Table AT-10 F: Information on Drinking water facilites</t>
  </si>
  <si>
    <t>Total Schools</t>
  </si>
  <si>
    <t>Schools having drinking water facilities</t>
  </si>
  <si>
    <t>Schools having safe drinking water facilities</t>
  </si>
  <si>
    <t>Number of Schools having facility of water filtration</t>
  </si>
  <si>
    <t>Types of filtration* used (number of schools)</t>
  </si>
  <si>
    <t>Any Innovation for purification of water</t>
  </si>
  <si>
    <t>Source of Funds used</t>
  </si>
  <si>
    <t>Membrane technology Purification</t>
  </si>
  <si>
    <t>UV purification or e-boiling</t>
  </si>
  <si>
    <t>Candle filter purifier</t>
  </si>
  <si>
    <t>Activated carbon filter purifier</t>
  </si>
  <si>
    <t>CSR</t>
  </si>
  <si>
    <t>Donations etc.</t>
  </si>
  <si>
    <t>RO</t>
  </si>
  <si>
    <t>UF</t>
  </si>
  <si>
    <r>
      <t>State / UT:</t>
    </r>
    <r>
      <rPr>
        <b/>
        <sz val="10"/>
        <color rgb="FFFF0000"/>
        <rFont val="Trebuchet MS"/>
        <family val="2"/>
      </rPr>
      <t xml:space="preserve"> ODISHA</t>
    </r>
  </si>
  <si>
    <t>(As on 31st March, 2018)</t>
  </si>
  <si>
    <t>LPG</t>
  </si>
  <si>
    <t>21.02.2018</t>
  </si>
  <si>
    <t>26.02.2018</t>
  </si>
  <si>
    <t>Unspent Balance as on 31.03.2018</t>
  </si>
  <si>
    <t>N.B:- Primary suprlus of foodgrains utilized in Upper Primary classes</t>
  </si>
  <si>
    <t>Jan</t>
  </si>
  <si>
    <t>Feb</t>
  </si>
  <si>
    <t>Mar</t>
  </si>
  <si>
    <t>01.04.2017 to 31.03.2018</t>
  </si>
  <si>
    <t>N.B.:- 25571  CCH to be engaged in future, so for the next  financial year 2018-19, 145522 CCH may kindly be approved</t>
  </si>
  <si>
    <t>Direct from SPMU to benf. A/c</t>
  </si>
  <si>
    <t>Source: As reported by SSA,OPEPA</t>
  </si>
  <si>
    <t xml:space="preserve">N.B:- An amount of Rs.91.62 lakh on Transport Assistance which was available as on 01.04.2017 at SPMU apart from the above O.B shown in col. 4. </t>
  </si>
  <si>
    <r>
      <t xml:space="preserve">N.B:- Column No. 4 speaks the school workding days of </t>
    </r>
    <r>
      <rPr>
        <b/>
        <i/>
        <u/>
        <sz val="13"/>
        <color theme="0"/>
        <rFont val="Arial"/>
        <family val="2"/>
      </rPr>
      <t>the number of schools</t>
    </r>
    <r>
      <rPr>
        <b/>
        <i/>
        <sz val="13"/>
        <color theme="0"/>
        <rFont val="Arial"/>
        <family val="2"/>
      </rPr>
      <t xml:space="preserve"> which did not serve Mid Day Meal.</t>
    </r>
  </si>
  <si>
    <t>N.B:- There is no release of funds to block level, Direct from District to school level.</t>
  </si>
  <si>
    <t>N.B:- An amount of Rs. 1119.15 lakh on Central share which was available as on 01.04.2017 at SPMU apart from the above O.B shown in Col. 6 and which is released to districts and included in received Col.9.</t>
  </si>
  <si>
    <t>N.B:- Lifting position of foodgrain(Rice)  mismatched with QPR report, because after submission of 4th Qtr QPR some districts have lifted the balance quota with due approval of extention and reflected in AWP&amp;B Plan. Hence the lifting position reflected in column no. 5 may kindly be taken into account.</t>
  </si>
  <si>
    <t>N.B:- Payment of cost of foodgrain(Rice)  to OSCSC mismatched with the QPR report, because after submission of 4th Qtr QPR some districts have lifted the balance quota with due approval of extention and Payment made to OSCSC Ltd. against lifting. Hence the payment to OSCSC as per column no. 9 may kindly be taken into account.</t>
  </si>
  <si>
    <t>N.B:- An amount of Rs. 830.07 lakh on Central share which was available as on 01.04.2017 at SPMU apart from the above O.B shown in Col. 6 and which is released to districts and included in received Col.9.</t>
  </si>
  <si>
    <t>N.B:-After submission of 4th Qtr QPR some districts have lifted the balance quota with due approval of extention and reflected in AWP&amp;B Plan.Thus the expenditure cost of Transportation Assistance as per column no.8 may kindly be taken into account.</t>
  </si>
  <si>
    <t>N.B:- The above  190 newly opened school i.e ODISHA ADARSHA  VIDYALAYAS (OAVs) schools have been made operational from 2016-17 at Col. No. 24. So 190 no. of Kitchen Devices may be sanctioned for 2018-19.</t>
  </si>
  <si>
    <t>N.B:- Concerned DEOs have been advised to take action against the defaulters</t>
  </si>
</sst>
</file>

<file path=xl/styles.xml><?xml version="1.0" encoding="utf-8"?>
<styleSheet xmlns="http://schemas.openxmlformats.org/spreadsheetml/2006/main">
  <numFmts count="2">
    <numFmt numFmtId="164" formatCode="_ * #,##0.00_ ;_ * \-#,##0.00_ ;_ * &quot;-&quot;??_ ;_ @_ "/>
    <numFmt numFmtId="165" formatCode="0.000"/>
  </numFmts>
  <fonts count="10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i/>
      <u/>
      <sz val="12"/>
      <name val="Arial"/>
      <family val="2"/>
    </font>
    <font>
      <b/>
      <sz val="14"/>
      <name val="Arial"/>
      <family val="2"/>
    </font>
    <font>
      <b/>
      <u/>
      <sz val="12"/>
      <name val="Arial"/>
      <family val="2"/>
    </font>
    <font>
      <b/>
      <sz val="12"/>
      <name val="Arial"/>
      <family val="2"/>
    </font>
    <font>
      <sz val="10"/>
      <name val="Arial"/>
      <family val="2"/>
    </font>
    <font>
      <b/>
      <u/>
      <sz val="10"/>
      <name val="Arial"/>
      <family val="2"/>
    </font>
    <font>
      <sz val="8"/>
      <name val="Arial"/>
      <family val="2"/>
    </font>
    <font>
      <i/>
      <sz val="10"/>
      <name val="Arial"/>
      <family val="2"/>
    </font>
    <font>
      <b/>
      <sz val="16"/>
      <name val="Arial"/>
      <family val="2"/>
    </font>
    <font>
      <sz val="12"/>
      <name val="Arial"/>
      <family val="2"/>
    </font>
    <font>
      <sz val="11"/>
      <name val="Arial"/>
      <family val="2"/>
    </font>
    <font>
      <b/>
      <i/>
      <u/>
      <sz val="10"/>
      <name val="Arial"/>
      <family val="2"/>
    </font>
    <font>
      <b/>
      <sz val="11"/>
      <name val="Arial"/>
      <family val="2"/>
    </font>
    <font>
      <b/>
      <u/>
      <sz val="11"/>
      <name val="Arial"/>
      <family val="2"/>
    </font>
    <font>
      <b/>
      <i/>
      <sz val="10"/>
      <name val="Arial"/>
      <family val="2"/>
    </font>
    <font>
      <b/>
      <sz val="11"/>
      <color indexed="8"/>
      <name val="Calibri"/>
      <family val="2"/>
    </font>
    <font>
      <sz val="11"/>
      <color indexed="8"/>
      <name val="Arial"/>
      <family val="2"/>
    </font>
    <font>
      <b/>
      <sz val="11"/>
      <color indexed="8"/>
      <name val="Arial"/>
      <family val="2"/>
    </font>
    <font>
      <b/>
      <sz val="12"/>
      <color indexed="8"/>
      <name val="Arial"/>
      <family val="2"/>
    </font>
    <font>
      <b/>
      <sz val="10"/>
      <color indexed="8"/>
      <name val="Arial"/>
      <family val="2"/>
    </font>
    <font>
      <b/>
      <i/>
      <sz val="11"/>
      <color indexed="8"/>
      <name val="Calibri"/>
      <family val="2"/>
    </font>
    <font>
      <b/>
      <i/>
      <sz val="11"/>
      <name val="Arial"/>
      <family val="2"/>
    </font>
    <font>
      <i/>
      <sz val="11"/>
      <name val="Arial"/>
      <family val="2"/>
    </font>
    <font>
      <b/>
      <i/>
      <sz val="10"/>
      <color indexed="8"/>
      <name val="Arial"/>
      <family val="2"/>
    </font>
    <font>
      <b/>
      <i/>
      <sz val="11"/>
      <color indexed="8"/>
      <name val="Arial"/>
      <family val="2"/>
    </font>
    <font>
      <b/>
      <sz val="10"/>
      <color indexed="8"/>
      <name val="Calibri"/>
      <family val="2"/>
    </font>
    <font>
      <b/>
      <sz val="12"/>
      <name val="Trebuchet MS"/>
      <family val="2"/>
    </font>
    <font>
      <b/>
      <sz val="16"/>
      <name val="Trebuchet MS"/>
      <family val="2"/>
    </font>
    <font>
      <sz val="10"/>
      <name val="Trebuchet MS"/>
      <family val="2"/>
    </font>
    <font>
      <b/>
      <sz val="10"/>
      <name val="Trebuchet MS"/>
      <family val="2"/>
    </font>
    <font>
      <b/>
      <i/>
      <sz val="10"/>
      <name val="Trebuchet MS"/>
      <family val="2"/>
    </font>
    <font>
      <b/>
      <sz val="7"/>
      <color indexed="8"/>
      <name val="Calibri"/>
      <family val="2"/>
    </font>
    <font>
      <b/>
      <sz val="10"/>
      <color indexed="10"/>
      <name val="Arial"/>
      <family val="2"/>
    </font>
    <font>
      <b/>
      <sz val="8"/>
      <color indexed="10"/>
      <name val="Arial"/>
      <family val="2"/>
    </font>
    <font>
      <b/>
      <i/>
      <sz val="12"/>
      <name val="Trebuchet MS"/>
      <family val="2"/>
    </font>
    <font>
      <b/>
      <sz val="8"/>
      <name val="Arial"/>
      <family val="2"/>
    </font>
    <font>
      <sz val="36"/>
      <name val="Arial"/>
      <family val="2"/>
    </font>
    <font>
      <sz val="28"/>
      <name val="Arial"/>
      <family val="2"/>
    </font>
    <font>
      <sz val="11"/>
      <color theme="1"/>
      <name val="Calibri"/>
      <family val="2"/>
      <scheme val="minor"/>
    </font>
    <font>
      <b/>
      <sz val="11"/>
      <color theme="1"/>
      <name val="Calibri"/>
      <family val="2"/>
      <scheme val="minor"/>
    </font>
    <font>
      <b/>
      <i/>
      <sz val="11"/>
      <color theme="1"/>
      <name val="Calibri"/>
      <family val="2"/>
      <scheme val="minor"/>
    </font>
    <font>
      <b/>
      <sz val="9"/>
      <color theme="1"/>
      <name val="Calibri"/>
      <family val="2"/>
      <scheme val="minor"/>
    </font>
    <font>
      <b/>
      <sz val="16"/>
      <color theme="1"/>
      <name val="Calibri"/>
      <family val="2"/>
      <scheme val="minor"/>
    </font>
    <font>
      <b/>
      <sz val="11"/>
      <color theme="1"/>
      <name val="Cambria"/>
      <family val="1"/>
      <scheme val="major"/>
    </font>
    <font>
      <b/>
      <i/>
      <sz val="10"/>
      <color theme="1"/>
      <name val="Cambria"/>
      <family val="1"/>
      <scheme val="major"/>
    </font>
    <font>
      <sz val="10"/>
      <color theme="1"/>
      <name val="Cambria"/>
      <family val="1"/>
      <scheme val="major"/>
    </font>
    <font>
      <b/>
      <i/>
      <sz val="10"/>
      <color theme="1"/>
      <name val="Calibri"/>
      <family val="2"/>
      <scheme val="minor"/>
    </font>
    <font>
      <b/>
      <sz val="14"/>
      <color theme="1"/>
      <name val="Calibri"/>
      <family val="2"/>
      <scheme val="minor"/>
    </font>
    <font>
      <b/>
      <sz val="12"/>
      <color theme="1"/>
      <name val="Calibri"/>
      <family val="2"/>
      <scheme val="minor"/>
    </font>
    <font>
      <b/>
      <sz val="10"/>
      <color theme="1"/>
      <name val="Calibri"/>
      <family val="2"/>
      <scheme val="minor"/>
    </font>
    <font>
      <sz val="10"/>
      <color rgb="FFFF0000"/>
      <name val="Arial"/>
      <family val="2"/>
    </font>
    <font>
      <b/>
      <sz val="10"/>
      <color theme="1"/>
      <name val="Cambria"/>
      <family val="1"/>
      <scheme val="major"/>
    </font>
    <font>
      <sz val="10"/>
      <name val="Calibri"/>
      <family val="2"/>
      <scheme val="minor"/>
    </font>
    <font>
      <sz val="10"/>
      <name val="Arial"/>
      <family val="2"/>
    </font>
    <font>
      <sz val="10"/>
      <color theme="1"/>
      <name val="Arial"/>
      <family val="2"/>
    </font>
    <font>
      <b/>
      <sz val="10"/>
      <color theme="1"/>
      <name val="Arial"/>
      <family val="2"/>
    </font>
    <font>
      <b/>
      <sz val="30"/>
      <name val="Arial"/>
      <family val="2"/>
    </font>
    <font>
      <sz val="10"/>
      <color indexed="8"/>
      <name val="Arial"/>
      <family val="2"/>
    </font>
    <font>
      <b/>
      <sz val="10"/>
      <color rgb="FFFF0000"/>
      <name val="Arial"/>
      <family val="2"/>
    </font>
    <font>
      <b/>
      <sz val="16"/>
      <color rgb="FFFF0000"/>
      <name val="Arial"/>
      <family val="2"/>
    </font>
    <font>
      <b/>
      <u/>
      <sz val="12"/>
      <color rgb="FF0066FF"/>
      <name val="Arial"/>
      <family val="2"/>
    </font>
    <font>
      <b/>
      <sz val="12"/>
      <color rgb="FF0066FF"/>
      <name val="Arial"/>
      <family val="2"/>
    </font>
    <font>
      <b/>
      <sz val="12"/>
      <color rgb="FFFF0000"/>
      <name val="Arial"/>
      <family val="2"/>
    </font>
    <font>
      <b/>
      <u/>
      <sz val="11"/>
      <color rgb="FF0066FF"/>
      <name val="Arial"/>
      <family val="2"/>
    </font>
    <font>
      <b/>
      <sz val="12"/>
      <color rgb="FF0066FF"/>
      <name val="Trebuchet MS"/>
      <family val="2"/>
    </font>
    <font>
      <b/>
      <sz val="16"/>
      <color rgb="FFFF0000"/>
      <name val="Trebuchet MS"/>
      <family val="2"/>
    </font>
    <font>
      <b/>
      <sz val="10"/>
      <color rgb="FFFF0000"/>
      <name val="Trebuchet MS"/>
      <family val="2"/>
    </font>
    <font>
      <b/>
      <sz val="14"/>
      <color rgb="FFFF0000"/>
      <name val="Arial"/>
      <family val="2"/>
    </font>
    <font>
      <b/>
      <u/>
      <sz val="10"/>
      <color rgb="FF0066FF"/>
      <name val="Arial"/>
      <family val="2"/>
    </font>
    <font>
      <b/>
      <sz val="11"/>
      <color rgb="FFFF0000"/>
      <name val="Calibri"/>
      <family val="2"/>
    </font>
    <font>
      <b/>
      <sz val="12"/>
      <color indexed="8"/>
      <name val="Calibri"/>
      <family val="2"/>
    </font>
    <font>
      <b/>
      <sz val="12"/>
      <color rgb="FFFF0000"/>
      <name val="Calibri"/>
      <family val="2"/>
    </font>
    <font>
      <b/>
      <u/>
      <sz val="14"/>
      <color rgb="FF0066FF"/>
      <name val="Arial"/>
      <family val="2"/>
    </font>
    <font>
      <sz val="10"/>
      <color theme="1"/>
      <name val="Calibri"/>
      <family val="2"/>
      <scheme val="minor"/>
    </font>
    <font>
      <sz val="10"/>
      <color rgb="FF002060"/>
      <name val="Arial"/>
      <family val="2"/>
    </font>
    <font>
      <b/>
      <i/>
      <sz val="13"/>
      <color rgb="FF002060"/>
      <name val="Arial"/>
      <family val="2"/>
    </font>
    <font>
      <b/>
      <u/>
      <sz val="10"/>
      <color rgb="FFFF0000"/>
      <name val="Arial"/>
      <family val="2"/>
    </font>
    <font>
      <sz val="12"/>
      <color rgb="FF0066FF"/>
      <name val="Arial"/>
      <family val="2"/>
    </font>
    <font>
      <b/>
      <sz val="14"/>
      <color rgb="FF0066FF"/>
      <name val="Calibri"/>
      <family val="2"/>
      <scheme val="minor"/>
    </font>
    <font>
      <b/>
      <sz val="10"/>
      <color rgb="FF0066FF"/>
      <name val="Trebuchet MS"/>
      <family val="2"/>
    </font>
    <font>
      <b/>
      <sz val="11"/>
      <color rgb="FF0066FF"/>
      <name val="Arial"/>
      <family val="2"/>
    </font>
    <font>
      <b/>
      <sz val="16"/>
      <color rgb="FF0066FF"/>
      <name val="Calibri"/>
      <family val="2"/>
      <scheme val="minor"/>
    </font>
    <font>
      <b/>
      <sz val="13"/>
      <color rgb="FFFF0000"/>
      <name val="Arial"/>
      <family val="2"/>
    </font>
    <font>
      <b/>
      <u/>
      <sz val="10"/>
      <color theme="0"/>
      <name val="Arial"/>
      <family val="2"/>
    </font>
    <font>
      <sz val="9"/>
      <name val="Arial"/>
      <family val="2"/>
    </font>
    <font>
      <b/>
      <i/>
      <sz val="10"/>
      <color theme="0"/>
      <name val="Arial"/>
      <family val="2"/>
    </font>
    <font>
      <sz val="9"/>
      <color theme="1"/>
      <name val="Arial"/>
      <family val="2"/>
    </font>
    <font>
      <sz val="10"/>
      <color theme="1"/>
      <name val="Trebuchet MS"/>
      <family val="2"/>
    </font>
    <font>
      <b/>
      <i/>
      <sz val="12"/>
      <name val="Arial"/>
      <family val="2"/>
    </font>
    <font>
      <b/>
      <i/>
      <u/>
      <sz val="11"/>
      <name val="Arial"/>
      <family val="2"/>
    </font>
    <font>
      <sz val="8"/>
      <name val="Trebuchet MS"/>
      <family val="2"/>
    </font>
    <font>
      <b/>
      <i/>
      <sz val="13"/>
      <color theme="0"/>
      <name val="Arial"/>
      <family val="2"/>
    </font>
    <font>
      <b/>
      <i/>
      <u/>
      <sz val="13"/>
      <color theme="0"/>
      <name val="Arial"/>
      <family val="2"/>
    </font>
    <font>
      <b/>
      <i/>
      <sz val="11"/>
      <color theme="0"/>
      <name val="Arial"/>
      <family val="2"/>
    </font>
    <font>
      <b/>
      <i/>
      <sz val="12"/>
      <color theme="0"/>
      <name val="Arial"/>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1"/>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8">
    <xf numFmtId="0" fontId="0" fillId="0" borderId="0"/>
    <xf numFmtId="0" fontId="47" fillId="0" borderId="0"/>
    <xf numFmtId="0" fontId="13" fillId="0" borderId="0"/>
    <xf numFmtId="0" fontId="13" fillId="0" borderId="0"/>
    <xf numFmtId="0" fontId="13" fillId="0" borderId="0"/>
    <xf numFmtId="164" fontId="62" fillId="0" borderId="0" applyFont="0" applyFill="0" applyBorder="0" applyAlignment="0" applyProtection="0"/>
    <xf numFmtId="0" fontId="2" fillId="0" borderId="0"/>
    <xf numFmtId="0" fontId="1" fillId="0" borderId="0"/>
  </cellStyleXfs>
  <cellXfs count="1290">
    <xf numFmtId="0" fontId="0" fillId="0" borderId="0" xfId="0"/>
    <xf numFmtId="0" fontId="8" fillId="0" borderId="0" xfId="0" applyFont="1" applyAlignment="1">
      <alignment horizontal="center"/>
    </xf>
    <xf numFmtId="0" fontId="8" fillId="0" borderId="2" xfId="0" applyFont="1" applyBorder="1" applyAlignment="1">
      <alignment horizontal="center"/>
    </xf>
    <xf numFmtId="0" fontId="8" fillId="0" borderId="2" xfId="0" applyFont="1" applyBorder="1" applyAlignment="1">
      <alignment horizontal="center" vertical="top" wrapText="1"/>
    </xf>
    <xf numFmtId="0" fontId="8" fillId="0" borderId="4" xfId="0" applyFont="1" applyBorder="1" applyAlignment="1">
      <alignment horizontal="center" vertical="top" wrapText="1"/>
    </xf>
    <xf numFmtId="0" fontId="8" fillId="0" borderId="5" xfId="0" applyFont="1" applyBorder="1" applyAlignment="1">
      <alignment horizontal="center" vertical="top" wrapText="1"/>
    </xf>
    <xf numFmtId="0" fontId="0" fillId="0" borderId="2" xfId="0" applyBorder="1" applyAlignment="1">
      <alignment horizontal="center"/>
    </xf>
    <xf numFmtId="0" fontId="0" fillId="0" borderId="2" xfId="0" applyBorder="1"/>
    <xf numFmtId="0" fontId="0" fillId="0" borderId="0" xfId="0" applyFill="1" applyBorder="1" applyAlignment="1">
      <alignment horizontal="left"/>
    </xf>
    <xf numFmtId="0" fontId="8" fillId="0" borderId="0" xfId="0" applyFont="1" applyBorder="1" applyAlignment="1">
      <alignment horizontal="center"/>
    </xf>
    <xf numFmtId="0" fontId="0" fillId="0" borderId="0" xfId="0" applyBorder="1"/>
    <xf numFmtId="0" fontId="12" fillId="0" borderId="0" xfId="0" applyFont="1"/>
    <xf numFmtId="0" fontId="8" fillId="0" borderId="0" xfId="0" applyFont="1"/>
    <xf numFmtId="0" fontId="13" fillId="0" borderId="0" xfId="0" applyFont="1"/>
    <xf numFmtId="0" fontId="8" fillId="0" borderId="0" xfId="0" applyFont="1" applyBorder="1" applyAlignment="1">
      <alignment horizontal="right"/>
    </xf>
    <xf numFmtId="0" fontId="13" fillId="0" borderId="2" xfId="0" applyFont="1" applyBorder="1" applyAlignment="1">
      <alignment horizontal="center"/>
    </xf>
    <xf numFmtId="0" fontId="13" fillId="0" borderId="2" xfId="0" applyFont="1" applyBorder="1"/>
    <xf numFmtId="0" fontId="13" fillId="0" borderId="0" xfId="0" applyFont="1" applyFill="1" applyBorder="1" applyAlignment="1">
      <alignment horizontal="left"/>
    </xf>
    <xf numFmtId="0" fontId="13" fillId="0" borderId="0" xfId="0" applyFont="1" applyBorder="1"/>
    <xf numFmtId="0" fontId="15" fillId="0" borderId="0" xfId="0" applyFont="1" applyAlignment="1">
      <alignment horizontal="center"/>
    </xf>
    <xf numFmtId="0" fontId="15" fillId="0" borderId="0" xfId="0" applyFont="1" applyBorder="1" applyAlignment="1">
      <alignment horizontal="center"/>
    </xf>
    <xf numFmtId="0" fontId="13" fillId="0" borderId="0" xfId="0" applyFont="1" applyBorder="1" applyAlignment="1">
      <alignment horizontal="left"/>
    </xf>
    <xf numFmtId="0" fontId="13" fillId="0" borderId="6" xfId="0" applyFont="1" applyBorder="1"/>
    <xf numFmtId="0" fontId="8" fillId="0" borderId="2" xfId="0" applyFont="1" applyBorder="1"/>
    <xf numFmtId="0" fontId="8" fillId="0" borderId="0" xfId="0" applyFont="1" applyBorder="1"/>
    <xf numFmtId="0" fontId="8" fillId="0" borderId="0" xfId="0" applyFont="1" applyAlignment="1">
      <alignment horizontal="left"/>
    </xf>
    <xf numFmtId="0" fontId="8" fillId="0" borderId="0" xfId="0" applyFont="1" applyAlignment="1">
      <alignment horizontal="right"/>
    </xf>
    <xf numFmtId="0" fontId="13" fillId="0" borderId="0" xfId="0" applyFont="1" applyBorder="1" applyAlignment="1">
      <alignment vertical="top"/>
    </xf>
    <xf numFmtId="0" fontId="8" fillId="0" borderId="0" xfId="0" applyFont="1" applyAlignment="1"/>
    <xf numFmtId="0" fontId="13" fillId="0" borderId="0" xfId="0" applyFont="1" applyAlignment="1">
      <alignment vertical="top" wrapText="1"/>
    </xf>
    <xf numFmtId="0" fontId="13" fillId="0" borderId="2" xfId="0" applyFont="1" applyBorder="1" applyAlignment="1">
      <alignment vertical="top" wrapText="1"/>
    </xf>
    <xf numFmtId="0" fontId="8" fillId="0" borderId="2" xfId="0" applyFont="1" applyBorder="1" applyAlignment="1">
      <alignment vertical="top" wrapText="1"/>
    </xf>
    <xf numFmtId="0" fontId="12" fillId="0" borderId="0" xfId="0" applyFont="1" applyAlignment="1">
      <alignment horizontal="center"/>
    </xf>
    <xf numFmtId="0" fontId="9" fillId="0" borderId="0" xfId="0" applyFont="1" applyAlignment="1">
      <alignment horizontal="right"/>
    </xf>
    <xf numFmtId="0" fontId="13" fillId="0" borderId="0" xfId="0" applyFont="1" applyBorder="1" applyAlignment="1">
      <alignment horizontal="left" wrapText="1"/>
    </xf>
    <xf numFmtId="0" fontId="9" fillId="0" borderId="0" xfId="0" applyFont="1" applyAlignment="1"/>
    <xf numFmtId="0" fontId="17" fillId="0" borderId="0" xfId="0" applyFont="1" applyAlignment="1"/>
    <xf numFmtId="0" fontId="18" fillId="0" borderId="0" xfId="0" applyFont="1" applyAlignment="1"/>
    <xf numFmtId="0" fontId="11" fillId="0" borderId="0" xfId="0" applyFont="1" applyAlignment="1">
      <alignment horizontal="center" wrapText="1"/>
    </xf>
    <xf numFmtId="0" fontId="11" fillId="0" borderId="0" xfId="0" applyFont="1" applyAlignment="1">
      <alignment horizontal="center"/>
    </xf>
    <xf numFmtId="0" fontId="20" fillId="0" borderId="0" xfId="0" applyFont="1" applyAlignment="1">
      <alignment horizontal="right"/>
    </xf>
    <xf numFmtId="0" fontId="19" fillId="0" borderId="0" xfId="0" applyFont="1"/>
    <xf numFmtId="0" fontId="19" fillId="0" borderId="2" xfId="0" applyFont="1" applyBorder="1"/>
    <xf numFmtId="0" fontId="19" fillId="0" borderId="2" xfId="0" applyFont="1" applyBorder="1" applyAlignment="1">
      <alignment horizontal="center"/>
    </xf>
    <xf numFmtId="0" fontId="21" fillId="0" borderId="0" xfId="0" applyFont="1"/>
    <xf numFmtId="0" fontId="19" fillId="0" borderId="0" xfId="0" applyFont="1" applyBorder="1"/>
    <xf numFmtId="0" fontId="19" fillId="0" borderId="0" xfId="0" applyFont="1" applyAlignment="1">
      <alignment horizontal="center" vertical="top" wrapText="1"/>
    </xf>
    <xf numFmtId="0" fontId="19" fillId="0" borderId="0" xfId="0" applyFont="1" applyAlignment="1">
      <alignment vertical="top" wrapText="1"/>
    </xf>
    <xf numFmtId="0" fontId="19" fillId="0" borderId="2" xfId="0" applyFont="1" applyBorder="1" applyAlignment="1">
      <alignment horizontal="center" vertical="top" wrapText="1"/>
    </xf>
    <xf numFmtId="0" fontId="19" fillId="0" borderId="2" xfId="0" applyFont="1" applyBorder="1" applyAlignment="1">
      <alignment vertical="top" wrapText="1"/>
    </xf>
    <xf numFmtId="0" fontId="19" fillId="0" borderId="0" xfId="0" applyFont="1" applyBorder="1" applyAlignment="1">
      <alignment vertical="top" wrapText="1"/>
    </xf>
    <xf numFmtId="0" fontId="21" fillId="0" borderId="0" xfId="0" applyFont="1" applyFill="1" applyBorder="1" applyAlignment="1">
      <alignment vertical="top" wrapText="1"/>
    </xf>
    <xf numFmtId="0" fontId="19" fillId="0" borderId="0" xfId="0" applyFont="1" applyBorder="1" applyAlignment="1">
      <alignment horizontal="center" vertical="top" wrapText="1"/>
    </xf>
    <xf numFmtId="0" fontId="22" fillId="0" borderId="0" xfId="0" applyFont="1" applyAlignment="1">
      <alignment horizontal="center" vertical="top" wrapText="1"/>
    </xf>
    <xf numFmtId="0" fontId="16" fillId="0" borderId="0" xfId="0" applyFont="1"/>
    <xf numFmtId="0" fontId="8" fillId="0" borderId="2" xfId="0" applyFont="1" applyBorder="1" applyAlignment="1">
      <alignment horizontal="center" vertical="top"/>
    </xf>
    <xf numFmtId="0" fontId="23" fillId="0" borderId="0" xfId="0" applyFont="1"/>
    <xf numFmtId="0" fontId="23" fillId="0" borderId="2" xfId="0" quotePrefix="1" applyFont="1" applyBorder="1" applyAlignment="1">
      <alignment horizontal="center" vertical="top" wrapText="1"/>
    </xf>
    <xf numFmtId="0" fontId="13" fillId="0" borderId="0" xfId="0" quotePrefix="1" applyFont="1" applyBorder="1" applyAlignment="1">
      <alignment horizontal="center"/>
    </xf>
    <xf numFmtId="0" fontId="25" fillId="0" borderId="0" xfId="1" applyFont="1"/>
    <xf numFmtId="0" fontId="47" fillId="0" borderId="0" xfId="1"/>
    <xf numFmtId="0" fontId="47" fillId="0" borderId="0" xfId="1" applyAlignment="1">
      <alignment horizontal="left"/>
    </xf>
    <xf numFmtId="0" fontId="27" fillId="0" borderId="0" xfId="1" applyFont="1" applyAlignment="1">
      <alignment horizontal="left"/>
    </xf>
    <xf numFmtId="0" fontId="47" fillId="0" borderId="7" xfId="1" applyBorder="1" applyAlignment="1">
      <alignment horizontal="center"/>
    </xf>
    <xf numFmtId="0" fontId="24" fillId="0" borderId="0" xfId="1" applyFont="1"/>
    <xf numFmtId="0" fontId="24" fillId="0" borderId="0" xfId="1" applyFont="1" applyAlignment="1">
      <alignment horizontal="center"/>
    </xf>
    <xf numFmtId="0" fontId="47" fillId="0" borderId="2" xfId="1" applyBorder="1"/>
    <xf numFmtId="0" fontId="47" fillId="0" borderId="0" xfId="1" applyBorder="1"/>
    <xf numFmtId="0" fontId="8" fillId="0" borderId="0" xfId="0" applyFont="1" applyAlignment="1">
      <alignment horizontal="left" vertical="top" wrapText="1"/>
    </xf>
    <xf numFmtId="0" fontId="8" fillId="0" borderId="0" xfId="0" applyFont="1" applyAlignment="1">
      <alignment vertical="top" wrapText="1"/>
    </xf>
    <xf numFmtId="0" fontId="24" fillId="0" borderId="0" xfId="1" applyFont="1" applyBorder="1" applyAlignment="1">
      <alignment horizontal="left"/>
    </xf>
    <xf numFmtId="0" fontId="13" fillId="0" borderId="0" xfId="2"/>
    <xf numFmtId="0" fontId="18" fillId="0" borderId="0" xfId="2" applyFont="1" applyAlignment="1">
      <alignment horizontal="center"/>
    </xf>
    <xf numFmtId="0" fontId="11" fillId="0" borderId="0" xfId="2" applyFont="1" applyAlignment="1">
      <alignment horizontal="center"/>
    </xf>
    <xf numFmtId="0" fontId="10" fillId="0" borderId="0" xfId="2" applyFont="1"/>
    <xf numFmtId="0" fontId="13" fillId="0" borderId="0" xfId="2" applyFill="1" applyBorder="1" applyAlignment="1">
      <alignment horizontal="left"/>
    </xf>
    <xf numFmtId="0" fontId="8" fillId="0" borderId="0" xfId="2" applyFont="1" applyBorder="1" applyAlignment="1">
      <alignment horizontal="center"/>
    </xf>
    <xf numFmtId="0" fontId="13" fillId="0" borderId="0" xfId="2" applyBorder="1"/>
    <xf numFmtId="0" fontId="12" fillId="0" borderId="0" xfId="2" applyFont="1"/>
    <xf numFmtId="0" fontId="8" fillId="0" borderId="0" xfId="2" applyFont="1"/>
    <xf numFmtId="0" fontId="9" fillId="0" borderId="0" xfId="2" applyFont="1" applyAlignment="1"/>
    <xf numFmtId="0" fontId="23" fillId="0" borderId="7" xfId="0" applyFont="1" applyBorder="1" applyAlignment="1"/>
    <xf numFmtId="0" fontId="0" fillId="0" borderId="0" xfId="0" applyAlignment="1">
      <alignment horizontal="left"/>
    </xf>
    <xf numFmtId="0" fontId="9" fillId="0" borderId="0" xfId="0" applyFont="1" applyAlignment="1">
      <alignment horizontal="center"/>
    </xf>
    <xf numFmtId="0" fontId="13" fillId="0" borderId="2" xfId="0" applyFont="1" applyBorder="1" applyAlignment="1">
      <alignment horizontal="center" vertical="center" wrapText="1"/>
    </xf>
    <xf numFmtId="0" fontId="12" fillId="0" borderId="0" xfId="0" applyFont="1" applyAlignment="1"/>
    <xf numFmtId="0" fontId="25" fillId="0" borderId="2" xfId="1" applyFont="1" applyBorder="1"/>
    <xf numFmtId="0" fontId="25" fillId="0" borderId="2" xfId="1" applyFont="1" applyBorder="1" applyAlignment="1">
      <alignment wrapText="1"/>
    </xf>
    <xf numFmtId="0" fontId="25" fillId="0" borderId="0" xfId="1" applyFont="1" applyBorder="1"/>
    <xf numFmtId="0" fontId="23" fillId="0" borderId="0" xfId="0" applyFont="1" applyBorder="1" applyAlignment="1"/>
    <xf numFmtId="0" fontId="11" fillId="0" borderId="0" xfId="0" applyFont="1" applyAlignment="1"/>
    <xf numFmtId="0" fontId="16" fillId="0" borderId="0" xfId="0" applyFont="1" applyBorder="1"/>
    <xf numFmtId="0" fontId="29" fillId="0" borderId="0" xfId="1" applyFont="1"/>
    <xf numFmtId="0" fontId="19" fillId="0" borderId="0" xfId="0" applyFont="1" applyBorder="1" applyAlignment="1"/>
    <xf numFmtId="0" fontId="8" fillId="0" borderId="0" xfId="0" applyFont="1" applyBorder="1" applyAlignment="1">
      <alignment horizontal="center" vertical="top"/>
    </xf>
    <xf numFmtId="0" fontId="8" fillId="0" borderId="0" xfId="0" applyFont="1" applyBorder="1" applyAlignment="1">
      <alignment horizontal="center" vertical="top" wrapText="1"/>
    </xf>
    <xf numFmtId="0" fontId="8" fillId="0" borderId="0" xfId="2" applyFont="1" applyBorder="1"/>
    <xf numFmtId="0" fontId="24" fillId="0" borderId="0" xfId="1" applyFont="1" applyBorder="1" applyAlignment="1">
      <alignment horizontal="center"/>
    </xf>
    <xf numFmtId="0" fontId="12" fillId="0" borderId="0" xfId="0" applyFont="1" applyBorder="1"/>
    <xf numFmtId="0" fontId="12" fillId="0" borderId="2" xfId="0" applyFont="1" applyBorder="1"/>
    <xf numFmtId="0" fontId="8" fillId="0" borderId="0" xfId="0" applyFont="1" applyAlignment="1">
      <alignment horizontal="right" vertical="top" wrapText="1"/>
    </xf>
    <xf numFmtId="0" fontId="8" fillId="0" borderId="0" xfId="0" applyFont="1" applyAlignment="1">
      <alignment horizontal="center" vertical="top" wrapText="1"/>
    </xf>
    <xf numFmtId="0" fontId="17" fillId="0" borderId="0" xfId="0" applyFont="1" applyAlignment="1">
      <alignment horizontal="center"/>
    </xf>
    <xf numFmtId="0" fontId="23" fillId="0" borderId="7" xfId="0" applyFont="1" applyBorder="1" applyAlignment="1">
      <alignment horizontal="center"/>
    </xf>
    <xf numFmtId="0" fontId="13" fillId="0" borderId="0" xfId="0" applyFont="1" applyAlignment="1">
      <alignment horizontal="center"/>
    </xf>
    <xf numFmtId="0" fontId="12" fillId="0" borderId="0" xfId="2" applyFont="1" applyAlignment="1">
      <alignment horizontal="center"/>
    </xf>
    <xf numFmtId="0" fontId="17" fillId="0" borderId="0" xfId="2" applyFont="1" applyAlignment="1"/>
    <xf numFmtId="0" fontId="23" fillId="0" borderId="0" xfId="0" applyFont="1" applyBorder="1" applyAlignment="1">
      <alignment horizontal="center"/>
    </xf>
    <xf numFmtId="0" fontId="12" fillId="0" borderId="7" xfId="0" applyFont="1" applyBorder="1" applyAlignment="1"/>
    <xf numFmtId="0" fontId="13" fillId="0" borderId="0" xfId="2" applyAlignment="1">
      <alignment horizontal="left"/>
    </xf>
    <xf numFmtId="0" fontId="12" fillId="0" borderId="0" xfId="2" applyFont="1" applyAlignment="1">
      <alignment vertical="top" wrapText="1"/>
    </xf>
    <xf numFmtId="0" fontId="20" fillId="0" borderId="0" xfId="0" applyFont="1" applyAlignment="1">
      <alignment horizontal="left"/>
    </xf>
    <xf numFmtId="0" fontId="13" fillId="0" borderId="0" xfId="1" applyFont="1"/>
    <xf numFmtId="0" fontId="11" fillId="0" borderId="0" xfId="1" applyFont="1" applyAlignment="1">
      <alignment horizontal="center"/>
    </xf>
    <xf numFmtId="0" fontId="13" fillId="0" borderId="2" xfId="1" applyFont="1" applyBorder="1"/>
    <xf numFmtId="0" fontId="15" fillId="0" borderId="0" xfId="1" applyFont="1"/>
    <xf numFmtId="0" fontId="8" fillId="0" borderId="2" xfId="1" applyFont="1" applyBorder="1"/>
    <xf numFmtId="0" fontId="31" fillId="0" borderId="0" xfId="0" applyFont="1" applyAlignment="1">
      <alignment vertical="top" wrapText="1"/>
    </xf>
    <xf numFmtId="0" fontId="13" fillId="0" borderId="2" xfId="0" applyFont="1" applyBorder="1" applyAlignment="1">
      <alignment wrapText="1"/>
    </xf>
    <xf numFmtId="0" fontId="29" fillId="0" borderId="0" xfId="1" applyFont="1" applyAlignment="1">
      <alignment horizontal="center"/>
    </xf>
    <xf numFmtId="0" fontId="13" fillId="0" borderId="2" xfId="0" applyFont="1" applyBorder="1" applyAlignment="1">
      <alignment horizontal="left" vertical="top" wrapText="1"/>
    </xf>
    <xf numFmtId="0" fontId="8" fillId="0" borderId="0" xfId="0" applyFont="1" applyBorder="1" applyAlignment="1"/>
    <xf numFmtId="0" fontId="21" fillId="0" borderId="0" xfId="0" applyFont="1" applyAlignment="1">
      <alignment horizontal="right" vertical="top" wrapText="1"/>
    </xf>
    <xf numFmtId="0" fontId="0" fillId="0" borderId="0" xfId="0" applyAlignment="1">
      <alignment horizontal="center"/>
    </xf>
    <xf numFmtId="0" fontId="12" fillId="0" borderId="0" xfId="0" applyFont="1" applyBorder="1" applyAlignment="1"/>
    <xf numFmtId="0" fontId="21" fillId="0" borderId="0" xfId="0" applyFont="1" applyAlignment="1">
      <alignment horizontal="center"/>
    </xf>
    <xf numFmtId="0" fontId="34" fillId="0" borderId="0" xfId="1" applyFont="1" applyAlignment="1">
      <alignment horizontal="center"/>
    </xf>
    <xf numFmtId="0" fontId="13" fillId="0" borderId="2" xfId="2" applyFont="1" applyBorder="1" applyAlignment="1">
      <alignment horizontal="center" vertical="top" wrapText="1"/>
    </xf>
    <xf numFmtId="0" fontId="13" fillId="0" borderId="0" xfId="2" applyFont="1"/>
    <xf numFmtId="0" fontId="23" fillId="0" borderId="0" xfId="0" applyFont="1" applyAlignment="1">
      <alignment horizontal="center" vertical="top" wrapText="1"/>
    </xf>
    <xf numFmtId="0" fontId="8" fillId="0" borderId="2" xfId="2" applyFont="1" applyBorder="1" applyAlignment="1">
      <alignment horizontal="left" vertical="center" wrapText="1"/>
    </xf>
    <xf numFmtId="0" fontId="8" fillId="0" borderId="2" xfId="2" applyFont="1" applyBorder="1" applyAlignment="1">
      <alignment horizontal="left" vertical="center"/>
    </xf>
    <xf numFmtId="0" fontId="13" fillId="0" borderId="0" xfId="3"/>
    <xf numFmtId="0" fontId="10" fillId="0" borderId="0" xfId="3" applyFont="1"/>
    <xf numFmtId="0" fontId="23" fillId="0" borderId="0" xfId="3" applyFont="1"/>
    <xf numFmtId="0" fontId="8" fillId="0" borderId="0" xfId="3" applyFont="1"/>
    <xf numFmtId="0" fontId="13" fillId="0" borderId="0" xfId="3" applyFill="1" applyBorder="1" applyAlignment="1">
      <alignment horizontal="left"/>
    </xf>
    <xf numFmtId="0" fontId="13" fillId="0" borderId="0" xfId="3" applyAlignment="1">
      <alignment horizontal="left"/>
    </xf>
    <xf numFmtId="0" fontId="12" fillId="0" borderId="0" xfId="3" applyFont="1"/>
    <xf numFmtId="0" fontId="13" fillId="0" borderId="0" xfId="4"/>
    <xf numFmtId="0" fontId="9" fillId="0" borderId="0" xfId="4" applyFont="1" applyAlignment="1">
      <alignment horizontal="right"/>
    </xf>
    <xf numFmtId="0" fontId="10" fillId="0" borderId="0" xfId="4" applyFont="1" applyAlignment="1">
      <alignment horizontal="right"/>
    </xf>
    <xf numFmtId="0" fontId="21" fillId="0" borderId="2" xfId="4" applyFont="1" applyBorder="1" applyAlignment="1">
      <alignment horizontal="center" vertical="top" wrapText="1"/>
    </xf>
    <xf numFmtId="0" fontId="19" fillId="0" borderId="2" xfId="4" applyFont="1" applyBorder="1" applyAlignment="1">
      <alignment horizontal="left" vertical="top" wrapText="1"/>
    </xf>
    <xf numFmtId="0" fontId="19" fillId="0" borderId="2" xfId="4" applyFont="1" applyBorder="1" applyAlignment="1">
      <alignment horizontal="center" vertical="top" wrapText="1"/>
    </xf>
    <xf numFmtId="0" fontId="19" fillId="0" borderId="0" xfId="4" applyFont="1" applyAlignment="1">
      <alignment horizontal="left"/>
    </xf>
    <xf numFmtId="0" fontId="49" fillId="0" borderId="0" xfId="0" applyFont="1" applyAlignment="1">
      <alignment horizontal="center"/>
    </xf>
    <xf numFmtId="0" fontId="36" fillId="0" borderId="0" xfId="0" applyFont="1" applyAlignment="1">
      <alignment horizontal="center"/>
    </xf>
    <xf numFmtId="0" fontId="37" fillId="0" borderId="0" xfId="0" applyFont="1"/>
    <xf numFmtId="0" fontId="38" fillId="0" borderId="0" xfId="0" applyFont="1" applyBorder="1" applyAlignment="1"/>
    <xf numFmtId="0" fontId="50" fillId="0" borderId="0" xfId="0" applyFont="1"/>
    <xf numFmtId="0" fontId="8" fillId="0" borderId="0" xfId="1" applyFont="1"/>
    <xf numFmtId="0" fontId="8" fillId="0" borderId="0" xfId="1" applyFont="1" applyAlignment="1">
      <alignment horizontal="center" vertical="top" wrapText="1"/>
    </xf>
    <xf numFmtId="0" fontId="8" fillId="0" borderId="0" xfId="1" applyFont="1" applyAlignment="1">
      <alignment horizontal="center"/>
    </xf>
    <xf numFmtId="0" fontId="23" fillId="0" borderId="0" xfId="1" applyFont="1" applyAlignment="1">
      <alignment horizontal="left"/>
    </xf>
    <xf numFmtId="0" fontId="12" fillId="0" borderId="0" xfId="1" applyFont="1"/>
    <xf numFmtId="0" fontId="8" fillId="0" borderId="0" xfId="1" applyFont="1" applyAlignment="1"/>
    <xf numFmtId="0" fontId="8" fillId="0" borderId="7" xfId="1" applyFont="1" applyBorder="1" applyAlignment="1"/>
    <xf numFmtId="0" fontId="8" fillId="0" borderId="0" xfId="1" applyFont="1" applyBorder="1" applyAlignment="1"/>
    <xf numFmtId="0" fontId="8" fillId="0" borderId="0" xfId="1" applyFont="1" applyBorder="1"/>
    <xf numFmtId="0" fontId="8" fillId="0" borderId="0" xfId="1" applyFont="1" applyBorder="1" applyAlignment="1">
      <alignment horizontal="center" vertical="top" wrapText="1"/>
    </xf>
    <xf numFmtId="0" fontId="21" fillId="0" borderId="0" xfId="1" applyFont="1" applyBorder="1" applyAlignment="1">
      <alignment horizontal="left"/>
    </xf>
    <xf numFmtId="0" fontId="8" fillId="0" borderId="2" xfId="1" applyFont="1" applyBorder="1" applyAlignment="1"/>
    <xf numFmtId="0" fontId="19" fillId="0" borderId="0" xfId="1" applyFont="1" applyBorder="1" applyAlignment="1"/>
    <xf numFmtId="0" fontId="8" fillId="0" borderId="2" xfId="1" applyFont="1" applyBorder="1" applyAlignment="1">
      <alignment vertical="top" wrapText="1"/>
    </xf>
    <xf numFmtId="0" fontId="8" fillId="0" borderId="0" xfId="1" applyFont="1" applyAlignment="1">
      <alignment vertical="top" wrapText="1"/>
    </xf>
    <xf numFmtId="0" fontId="23" fillId="0" borderId="0" xfId="1" applyFont="1"/>
    <xf numFmtId="0" fontId="8" fillId="0" borderId="0" xfId="1" applyFont="1" applyBorder="1" applyAlignment="1">
      <alignment horizontal="left" vertical="center"/>
    </xf>
    <xf numFmtId="0" fontId="8" fillId="0" borderId="2" xfId="1" applyFont="1" applyBorder="1" applyAlignment="1">
      <alignment horizontal="center" vertical="center"/>
    </xf>
    <xf numFmtId="0" fontId="8" fillId="0" borderId="2" xfId="1" applyFont="1" applyBorder="1" applyAlignment="1">
      <alignment horizontal="left" vertical="center"/>
    </xf>
    <xf numFmtId="0" fontId="8" fillId="0" borderId="0" xfId="1" applyFont="1" applyAlignment="1">
      <alignment horizontal="left" vertical="center"/>
    </xf>
    <xf numFmtId="0" fontId="8" fillId="0" borderId="2" xfId="1" applyFont="1" applyBorder="1" applyAlignment="1">
      <alignment horizontal="left"/>
    </xf>
    <xf numFmtId="0" fontId="35" fillId="0" borderId="0" xfId="0" applyFont="1" applyAlignment="1"/>
    <xf numFmtId="0" fontId="36" fillId="0" borderId="0" xfId="0" applyFont="1" applyAlignment="1"/>
    <xf numFmtId="0" fontId="38" fillId="0" borderId="2" xfId="0" applyFont="1" applyBorder="1" applyAlignment="1">
      <alignment horizontal="center" vertical="top" wrapText="1"/>
    </xf>
    <xf numFmtId="0" fontId="51" fillId="0" borderId="0" xfId="0" applyFont="1" applyBorder="1" applyAlignment="1">
      <alignment vertical="top"/>
    </xf>
    <xf numFmtId="0" fontId="54" fillId="0" borderId="1" xfId="0" applyFont="1" applyBorder="1" applyAlignment="1">
      <alignment vertical="center" wrapText="1"/>
    </xf>
    <xf numFmtId="0" fontId="54" fillId="0" borderId="2" xfId="0" applyFont="1" applyBorder="1" applyAlignment="1">
      <alignment vertical="center" wrapText="1"/>
    </xf>
    <xf numFmtId="0" fontId="0" fillId="0" borderId="0" xfId="0" applyBorder="1" applyAlignment="1">
      <alignment horizontal="center"/>
    </xf>
    <xf numFmtId="0" fontId="55" fillId="0" borderId="0" xfId="0" applyFont="1" applyAlignment="1">
      <alignment horizontal="center"/>
    </xf>
    <xf numFmtId="0" fontId="56" fillId="0" borderId="0" xfId="0" applyFont="1" applyBorder="1" applyAlignment="1">
      <alignment horizontal="center" vertical="center"/>
    </xf>
    <xf numFmtId="0" fontId="48" fillId="0" borderId="0" xfId="0" applyFont="1"/>
    <xf numFmtId="0" fontId="58" fillId="0" borderId="2" xfId="0" applyFont="1" applyBorder="1" applyAlignment="1">
      <alignment vertical="center" wrapText="1"/>
    </xf>
    <xf numFmtId="0" fontId="58" fillId="0" borderId="2" xfId="0" applyFont="1" applyBorder="1" applyAlignment="1">
      <alignment horizontal="left" vertical="center" wrapText="1" indent="2"/>
    </xf>
    <xf numFmtId="0" fontId="58" fillId="0" borderId="0" xfId="0" applyFont="1" applyBorder="1" applyAlignment="1">
      <alignment horizontal="left" vertical="center" wrapText="1" indent="2"/>
    </xf>
    <xf numFmtId="0" fontId="58" fillId="0" borderId="0" xfId="0" applyFont="1" applyBorder="1" applyAlignment="1">
      <alignment vertical="center" wrapText="1"/>
    </xf>
    <xf numFmtId="0" fontId="58" fillId="0" borderId="2" xfId="0" applyFont="1" applyBorder="1" applyAlignment="1">
      <alignment horizontal="center" vertical="center" wrapText="1"/>
    </xf>
    <xf numFmtId="0" fontId="35" fillId="0" borderId="0" xfId="0" applyFont="1" applyAlignment="1">
      <alignment horizontal="right"/>
    </xf>
    <xf numFmtId="0" fontId="8" fillId="0" borderId="2" xfId="0" applyFont="1" applyFill="1" applyBorder="1" applyAlignment="1">
      <alignment horizontal="center"/>
    </xf>
    <xf numFmtId="0" fontId="13" fillId="3" borderId="0" xfId="0" applyFont="1" applyFill="1"/>
    <xf numFmtId="0" fontId="18" fillId="3" borderId="0" xfId="0" applyFont="1" applyFill="1"/>
    <xf numFmtId="0" fontId="8" fillId="3" borderId="0" xfId="0" applyFont="1" applyFill="1"/>
    <xf numFmtId="0" fontId="8" fillId="0" borderId="0" xfId="0" applyFont="1" applyBorder="1" applyAlignment="1">
      <alignment horizontal="left"/>
    </xf>
    <xf numFmtId="0" fontId="21" fillId="0" borderId="0" xfId="0" applyFont="1" applyBorder="1" applyAlignment="1">
      <alignment horizontal="left"/>
    </xf>
    <xf numFmtId="0" fontId="19" fillId="0" borderId="0" xfId="0" applyFont="1" applyBorder="1" applyAlignment="1">
      <alignment horizontal="center"/>
    </xf>
    <xf numFmtId="49" fontId="8" fillId="0" borderId="0" xfId="0" applyNumberFormat="1" applyFont="1" applyBorder="1" applyAlignment="1">
      <alignment horizontal="left" vertical="top"/>
    </xf>
    <xf numFmtId="0" fontId="21" fillId="0" borderId="0" xfId="0" applyFont="1" applyBorder="1" applyAlignment="1">
      <alignment horizontal="center"/>
    </xf>
    <xf numFmtId="0" fontId="8" fillId="0" borderId="2" xfId="2" applyFont="1" applyFill="1" applyBorder="1" applyAlignment="1">
      <alignment horizontal="left" vertical="center" wrapText="1"/>
    </xf>
    <xf numFmtId="0" fontId="13" fillId="2" borderId="0" xfId="1" applyFont="1" applyFill="1"/>
    <xf numFmtId="0" fontId="13" fillId="2" borderId="0" xfId="0" applyFont="1" applyFill="1"/>
    <xf numFmtId="0" fontId="8" fillId="2" borderId="0" xfId="0" applyFont="1" applyFill="1" applyBorder="1" applyAlignment="1">
      <alignment horizontal="right"/>
    </xf>
    <xf numFmtId="0" fontId="13" fillId="2" borderId="0" xfId="0" applyFont="1" applyFill="1" applyBorder="1"/>
    <xf numFmtId="0" fontId="8" fillId="2" borderId="0" xfId="0" applyFont="1" applyFill="1" applyBorder="1" applyAlignment="1">
      <alignment horizontal="left"/>
    </xf>
    <xf numFmtId="0" fontId="8" fillId="2" borderId="0" xfId="0" applyFont="1" applyFill="1" applyBorder="1"/>
    <xf numFmtId="0" fontId="8" fillId="2" borderId="0" xfId="0" applyFont="1" applyFill="1"/>
    <xf numFmtId="0" fontId="8" fillId="2" borderId="0" xfId="0" applyFont="1" applyFill="1" applyAlignment="1">
      <alignment horizontal="left"/>
    </xf>
    <xf numFmtId="0" fontId="8" fillId="2" borderId="0" xfId="0" applyFont="1" applyFill="1" applyBorder="1" applyAlignment="1">
      <alignment horizontal="right"/>
    </xf>
    <xf numFmtId="0" fontId="8" fillId="2" borderId="0" xfId="0" applyFont="1" applyFill="1" applyBorder="1" applyAlignment="1">
      <alignment horizontal="center" vertical="top" wrapText="1"/>
    </xf>
    <xf numFmtId="0" fontId="18" fillId="2" borderId="0" xfId="0" applyFont="1" applyFill="1"/>
    <xf numFmtId="0" fontId="8" fillId="0" borderId="0" xfId="2" applyFont="1" applyAlignment="1"/>
    <xf numFmtId="0" fontId="23" fillId="0" borderId="0" xfId="2" applyFont="1" applyAlignment="1">
      <alignment horizontal="right"/>
    </xf>
    <xf numFmtId="0" fontId="48" fillId="0" borderId="0" xfId="1" applyFont="1" applyBorder="1"/>
    <xf numFmtId="0" fontId="37" fillId="2" borderId="0" xfId="0" applyFont="1" applyFill="1"/>
    <xf numFmtId="0" fontId="0" fillId="2" borderId="0" xfId="0" applyFill="1"/>
    <xf numFmtId="0" fontId="49" fillId="0" borderId="1" xfId="0" applyFont="1" applyBorder="1" applyAlignment="1">
      <alignment horizontal="center"/>
    </xf>
    <xf numFmtId="0" fontId="37" fillId="0" borderId="2" xfId="0" quotePrefix="1" applyFont="1" applyBorder="1" applyAlignment="1">
      <alignment horizontal="center" vertical="top" wrapText="1"/>
    </xf>
    <xf numFmtId="0" fontId="8" fillId="0" borderId="0" xfId="0" applyFont="1" applyBorder="1" applyAlignment="1">
      <alignment horizontal="center" vertical="center" wrapText="1"/>
    </xf>
    <xf numFmtId="0" fontId="43" fillId="0" borderId="0" xfId="0" applyFont="1" applyAlignment="1"/>
    <xf numFmtId="0" fontId="21" fillId="0" borderId="0" xfId="0" applyFont="1" applyAlignment="1"/>
    <xf numFmtId="0" fontId="61" fillId="0" borderId="2" xfId="0" applyFont="1" applyBorder="1"/>
    <xf numFmtId="0" fontId="13" fillId="0" borderId="0" xfId="0" applyFont="1"/>
    <xf numFmtId="0" fontId="13" fillId="0" borderId="2" xfId="0" applyFont="1" applyBorder="1" applyAlignment="1">
      <alignment horizontal="center" vertical="top" wrapText="1"/>
    </xf>
    <xf numFmtId="0" fontId="8" fillId="0" borderId="0" xfId="0" applyFont="1" applyAlignment="1">
      <alignment vertical="top" wrapText="1"/>
    </xf>
    <xf numFmtId="0" fontId="13" fillId="0" borderId="0" xfId="0" applyFont="1"/>
    <xf numFmtId="0" fontId="8" fillId="2" borderId="9" xfId="0" applyFont="1" applyFill="1" applyBorder="1" applyAlignment="1">
      <alignment horizontal="center" vertical="top" wrapText="1"/>
    </xf>
    <xf numFmtId="0" fontId="8" fillId="2" borderId="6" xfId="0" applyFont="1" applyFill="1" applyBorder="1" applyAlignment="1">
      <alignment horizontal="center" vertical="top" wrapText="1"/>
    </xf>
    <xf numFmtId="0" fontId="13" fillId="0" borderId="0" xfId="0" applyFont="1" applyAlignment="1"/>
    <xf numFmtId="0" fontId="8" fillId="0" borderId="7" xfId="0" applyFont="1" applyBorder="1" applyAlignment="1"/>
    <xf numFmtId="0" fontId="13" fillId="0" borderId="2" xfId="0" applyFont="1" applyBorder="1" applyAlignment="1">
      <alignment horizontal="left" vertical="center" wrapText="1"/>
    </xf>
    <xf numFmtId="0" fontId="13" fillId="0" borderId="2" xfId="0" applyFont="1" applyBorder="1" applyAlignment="1">
      <alignment horizontal="left"/>
    </xf>
    <xf numFmtId="0" fontId="13" fillId="0" borderId="2" xfId="0" applyFont="1" applyBorder="1" applyAlignment="1">
      <alignment horizontal="left" vertical="center"/>
    </xf>
    <xf numFmtId="0" fontId="37" fillId="0" borderId="0" xfId="0" applyFont="1" applyFill="1"/>
    <xf numFmtId="0" fontId="0" fillId="0" borderId="2" xfId="0" applyFill="1" applyBorder="1"/>
    <xf numFmtId="0" fontId="0" fillId="0" borderId="0" xfId="0" applyFill="1"/>
    <xf numFmtId="0" fontId="8" fillId="0" borderId="2" xfId="0" applyFont="1" applyBorder="1" applyAlignment="1">
      <alignment horizontal="left"/>
    </xf>
    <xf numFmtId="0" fontId="8" fillId="0" borderId="2" xfId="0" applyFont="1" applyBorder="1" applyAlignment="1">
      <alignment horizontal="center" vertical="top"/>
    </xf>
    <xf numFmtId="0" fontId="13" fillId="0" borderId="0" xfId="0" quotePrefix="1" applyFont="1" applyBorder="1" applyAlignment="1">
      <alignment horizontal="center" vertical="center"/>
    </xf>
    <xf numFmtId="0" fontId="8" fillId="0" borderId="0" xfId="0" applyFont="1" applyBorder="1" applyAlignment="1">
      <alignment horizontal="center" vertical="center"/>
    </xf>
    <xf numFmtId="0" fontId="8" fillId="2" borderId="7" xfId="0" applyFont="1" applyFill="1" applyBorder="1" applyAlignment="1"/>
    <xf numFmtId="0" fontId="8" fillId="0" borderId="2" xfId="3" applyFont="1" applyBorder="1" applyAlignment="1">
      <alignment horizontal="left" vertical="center"/>
    </xf>
    <xf numFmtId="0" fontId="8" fillId="0" borderId="2" xfId="3" applyFont="1" applyBorder="1" applyAlignment="1">
      <alignment horizontal="center" vertical="center"/>
    </xf>
    <xf numFmtId="0" fontId="8" fillId="0" borderId="2" xfId="3" applyFont="1" applyBorder="1" applyAlignment="1">
      <alignment horizontal="left" vertical="center" wrapText="1"/>
    </xf>
    <xf numFmtId="0" fontId="8" fillId="0" borderId="0" xfId="2" applyFont="1" applyBorder="1" applyAlignment="1">
      <alignment horizontal="left" vertical="center"/>
    </xf>
    <xf numFmtId="0" fontId="59" fillId="0" borderId="0" xfId="0" applyFont="1" applyBorder="1"/>
    <xf numFmtId="0" fontId="8" fillId="0" borderId="6" xfId="0" applyFont="1" applyBorder="1" applyAlignment="1"/>
    <xf numFmtId="2" fontId="19" fillId="0" borderId="2" xfId="0" applyNumberFormat="1" applyFont="1" applyBorder="1" applyAlignment="1">
      <alignment horizontal="right"/>
    </xf>
    <xf numFmtId="2" fontId="0" fillId="0" borderId="2" xfId="0" applyNumberFormat="1" applyBorder="1" applyAlignment="1">
      <alignment horizontal="right"/>
    </xf>
    <xf numFmtId="0" fontId="8" fillId="0" borderId="0" xfId="0" applyFont="1" applyAlignment="1">
      <alignment vertical="top" wrapText="1"/>
    </xf>
    <xf numFmtId="2" fontId="0" fillId="0" borderId="2" xfId="0" applyNumberFormat="1" applyBorder="1" applyAlignment="1">
      <alignment vertical="center"/>
    </xf>
    <xf numFmtId="2" fontId="13" fillId="0" borderId="0" xfId="0" applyNumberFormat="1" applyFont="1"/>
    <xf numFmtId="2" fontId="0" fillId="0" borderId="2" xfId="0" applyNumberFormat="1" applyBorder="1" applyAlignment="1">
      <alignment horizontal="right" vertical="center"/>
    </xf>
    <xf numFmtId="2" fontId="8" fillId="0" borderId="2" xfId="0" applyNumberFormat="1" applyFont="1" applyBorder="1" applyAlignment="1">
      <alignment vertical="center"/>
    </xf>
    <xf numFmtId="2" fontId="63" fillId="0" borderId="2" xfId="0" applyNumberFormat="1" applyFont="1" applyBorder="1" applyAlignment="1">
      <alignment horizontal="right" vertical="center"/>
    </xf>
    <xf numFmtId="2" fontId="8" fillId="0" borderId="2" xfId="0" applyNumberFormat="1" applyFont="1" applyBorder="1" applyAlignment="1">
      <alignment horizontal="right" vertical="center"/>
    </xf>
    <xf numFmtId="2" fontId="64" fillId="0" borderId="2" xfId="0" applyNumberFormat="1" applyFont="1" applyBorder="1" applyAlignment="1">
      <alignment vertical="center"/>
    </xf>
    <xf numFmtId="2" fontId="13" fillId="0" borderId="2" xfId="0" applyNumberFormat="1" applyFont="1" applyBorder="1" applyAlignment="1">
      <alignment horizontal="right"/>
    </xf>
    <xf numFmtId="2" fontId="13" fillId="0" borderId="2" xfId="0" applyNumberFormat="1" applyFont="1" applyBorder="1" applyAlignment="1">
      <alignment horizontal="right" vertical="center"/>
    </xf>
    <xf numFmtId="0" fontId="13" fillId="0" borderId="2" xfId="0" applyFont="1" applyBorder="1" applyAlignment="1">
      <alignment horizontal="center" vertical="top" wrapText="1"/>
    </xf>
    <xf numFmtId="2" fontId="19" fillId="0" borderId="2" xfId="4" applyNumberFormat="1" applyFont="1" applyBorder="1" applyAlignment="1">
      <alignment horizontal="center" vertical="center" wrapText="1"/>
    </xf>
    <xf numFmtId="0" fontId="19" fillId="0" borderId="2" xfId="4" applyFont="1" applyBorder="1" applyAlignment="1">
      <alignment horizontal="center" vertical="center" wrapText="1"/>
    </xf>
    <xf numFmtId="0" fontId="19" fillId="0" borderId="2" xfId="4" applyFont="1" applyBorder="1" applyAlignment="1">
      <alignment horizontal="left" vertical="center" wrapText="1"/>
    </xf>
    <xf numFmtId="0" fontId="13" fillId="0" borderId="2" xfId="0" applyFont="1" applyBorder="1" applyAlignment="1">
      <alignment horizontal="right" vertical="top" wrapText="1"/>
    </xf>
    <xf numFmtId="0" fontId="13" fillId="0" borderId="2" xfId="0" applyFont="1" applyBorder="1" applyAlignment="1">
      <alignment horizontal="right"/>
    </xf>
    <xf numFmtId="0" fontId="13" fillId="0" borderId="8" xfId="0" applyFont="1" applyBorder="1" applyAlignment="1">
      <alignment horizontal="right" vertical="top" wrapText="1"/>
    </xf>
    <xf numFmtId="0" fontId="13" fillId="0" borderId="8" xfId="0" applyFont="1" applyBorder="1" applyAlignment="1">
      <alignment horizontal="center" vertical="top" wrapText="1"/>
    </xf>
    <xf numFmtId="0" fontId="13" fillId="0" borderId="6" xfId="0" applyFont="1" applyBorder="1" applyAlignment="1">
      <alignment horizontal="center" vertical="top" wrapText="1"/>
    </xf>
    <xf numFmtId="2" fontId="13" fillId="0" borderId="2" xfId="0" applyNumberFormat="1" applyFont="1" applyBorder="1" applyAlignment="1">
      <alignment horizontal="right" vertical="top" wrapText="1"/>
    </xf>
    <xf numFmtId="0" fontId="13" fillId="0" borderId="5" xfId="0" applyFont="1" applyBorder="1" applyAlignment="1">
      <alignment horizontal="center" vertical="top" wrapText="1"/>
    </xf>
    <xf numFmtId="2" fontId="13" fillId="0" borderId="2" xfId="0" applyNumberFormat="1" applyFont="1" applyBorder="1" applyAlignment="1">
      <alignment horizontal="right" vertical="center" wrapText="1"/>
    </xf>
    <xf numFmtId="0" fontId="13" fillId="0" borderId="5" xfId="0" applyFont="1" applyBorder="1" applyAlignment="1">
      <alignment horizontal="center" vertical="center" wrapText="1"/>
    </xf>
    <xf numFmtId="2" fontId="8" fillId="0" borderId="0" xfId="0" applyNumberFormat="1" applyFont="1"/>
    <xf numFmtId="2" fontId="13" fillId="0" borderId="2" xfId="1" applyNumberFormat="1" applyFont="1" applyBorder="1" applyAlignment="1">
      <alignment horizontal="right"/>
    </xf>
    <xf numFmtId="2" fontId="13" fillId="0" borderId="2" xfId="1" applyNumberFormat="1" applyFont="1" applyFill="1" applyBorder="1" applyAlignment="1">
      <alignment horizontal="right"/>
    </xf>
    <xf numFmtId="2" fontId="13" fillId="0" borderId="2" xfId="1" applyNumberFormat="1" applyFont="1" applyBorder="1" applyAlignment="1">
      <alignment horizontal="right" vertical="center"/>
    </xf>
    <xf numFmtId="2" fontId="13" fillId="0" borderId="2" xfId="1" applyNumberFormat="1" applyFont="1" applyFill="1" applyBorder="1" applyAlignment="1">
      <alignment horizontal="right" vertical="center"/>
    </xf>
    <xf numFmtId="0" fontId="30" fillId="0" borderId="0" xfId="0" applyFont="1" applyBorder="1" applyAlignment="1">
      <alignment vertical="top"/>
    </xf>
    <xf numFmtId="2" fontId="13" fillId="0" borderId="2" xfId="0" applyNumberFormat="1" applyFont="1" applyBorder="1" applyAlignment="1">
      <alignment horizontal="right" vertical="top"/>
    </xf>
    <xf numFmtId="0" fontId="23" fillId="0" borderId="0" xfId="0" applyFont="1" applyBorder="1" applyAlignment="1">
      <alignment vertical="top"/>
    </xf>
    <xf numFmtId="2" fontId="13" fillId="0" borderId="2" xfId="0" applyNumberFormat="1" applyFont="1" applyBorder="1" applyAlignment="1">
      <alignment horizontal="right"/>
    </xf>
    <xf numFmtId="0" fontId="19" fillId="0" borderId="2" xfId="0" applyFont="1" applyBorder="1" applyAlignment="1">
      <alignment horizontal="center" vertical="center"/>
    </xf>
    <xf numFmtId="0" fontId="19" fillId="0" borderId="2" xfId="0" applyFont="1" applyBorder="1" applyAlignment="1">
      <alignment horizontal="center" vertical="center" wrapText="1"/>
    </xf>
    <xf numFmtId="0" fontId="0" fillId="0" borderId="2" xfId="0" applyBorder="1" applyAlignment="1">
      <alignment horizontal="right"/>
    </xf>
    <xf numFmtId="2" fontId="13" fillId="0" borderId="2" xfId="0" applyNumberFormat="1" applyFont="1" applyBorder="1" applyAlignment="1">
      <alignment vertical="center" wrapText="1"/>
    </xf>
    <xf numFmtId="0" fontId="13" fillId="0" borderId="6" xfId="0" applyFont="1" applyBorder="1" applyAlignment="1">
      <alignment horizontal="right"/>
    </xf>
    <xf numFmtId="0" fontId="13" fillId="0" borderId="6" xfId="0" applyFont="1" applyBorder="1" applyAlignment="1">
      <alignment horizontal="right" vertical="top" wrapText="1"/>
    </xf>
    <xf numFmtId="0" fontId="13" fillId="0" borderId="6" xfId="0" applyFont="1" applyBorder="1" applyAlignment="1">
      <alignment horizontal="center" vertical="center" wrapText="1"/>
    </xf>
    <xf numFmtId="0" fontId="13" fillId="0" borderId="6" xfId="0" applyFont="1" applyBorder="1" applyAlignment="1">
      <alignment horizontal="center" vertical="center"/>
    </xf>
    <xf numFmtId="0" fontId="13" fillId="2" borderId="9" xfId="0" applyFont="1" applyFill="1" applyBorder="1" applyAlignment="1"/>
    <xf numFmtId="0" fontId="13" fillId="2" borderId="6" xfId="0" applyFont="1" applyFill="1" applyBorder="1" applyAlignment="1"/>
    <xf numFmtId="0" fontId="37" fillId="0" borderId="2" xfId="0" quotePrefix="1" applyFont="1" applyBorder="1" applyAlignment="1">
      <alignment horizontal="center" wrapText="1"/>
    </xf>
    <xf numFmtId="0" fontId="7" fillId="0" borderId="1" xfId="0" applyFont="1" applyBorder="1" applyAlignment="1">
      <alignment horizontal="center"/>
    </xf>
    <xf numFmtId="0" fontId="13" fillId="2" borderId="5" xfId="0" applyFont="1" applyFill="1" applyBorder="1" applyAlignment="1">
      <alignment horizontal="center" vertical="top" wrapText="1"/>
    </xf>
    <xf numFmtId="0" fontId="13" fillId="2" borderId="2" xfId="0" applyFont="1" applyFill="1" applyBorder="1" applyAlignment="1">
      <alignment horizontal="right" vertical="top" wrapText="1"/>
    </xf>
    <xf numFmtId="0" fontId="63" fillId="2" borderId="2" xfId="0" applyFont="1" applyFill="1" applyBorder="1" applyAlignment="1">
      <alignment horizontal="center" vertical="top" wrapText="1"/>
    </xf>
    <xf numFmtId="0" fontId="63" fillId="2" borderId="5" xfId="0" applyFont="1" applyFill="1" applyBorder="1" applyAlignment="1">
      <alignment horizontal="center" vertical="top" wrapText="1"/>
    </xf>
    <xf numFmtId="0" fontId="63" fillId="2" borderId="9" xfId="0" applyFont="1" applyFill="1" applyBorder="1" applyAlignment="1">
      <alignment horizontal="center" vertical="top" wrapText="1"/>
    </xf>
    <xf numFmtId="0" fontId="63" fillId="2" borderId="6" xfId="0" applyFont="1" applyFill="1" applyBorder="1" applyAlignment="1">
      <alignment horizontal="center" vertical="top" wrapText="1"/>
    </xf>
    <xf numFmtId="0" fontId="13" fillId="2" borderId="9" xfId="0" applyFont="1" applyFill="1" applyBorder="1" applyAlignment="1">
      <alignment horizontal="center" vertical="top" wrapText="1"/>
    </xf>
    <xf numFmtId="0" fontId="13" fillId="2" borderId="6" xfId="0" applyFont="1" applyFill="1" applyBorder="1" applyAlignment="1">
      <alignment horizontal="center" vertical="top" wrapText="1"/>
    </xf>
    <xf numFmtId="0" fontId="0" fillId="0" borderId="9" xfId="0" applyBorder="1" applyAlignment="1"/>
    <xf numFmtId="0" fontId="0" fillId="0" borderId="6" xfId="0" applyBorder="1" applyAlignment="1"/>
    <xf numFmtId="0" fontId="13" fillId="2" borderId="5" xfId="0" applyFont="1" applyFill="1" applyBorder="1" applyAlignment="1">
      <alignment vertical="top" wrapText="1"/>
    </xf>
    <xf numFmtId="0" fontId="13" fillId="2" borderId="6" xfId="0" applyFont="1" applyFill="1" applyBorder="1" applyAlignment="1">
      <alignment vertical="top" wrapText="1"/>
    </xf>
    <xf numFmtId="0" fontId="13" fillId="2" borderId="14" xfId="0" applyFont="1" applyFill="1" applyBorder="1" applyAlignment="1">
      <alignment vertical="top" wrapText="1"/>
    </xf>
    <xf numFmtId="0" fontId="13" fillId="2" borderId="17" xfId="0" applyFont="1" applyFill="1" applyBorder="1" applyAlignment="1">
      <alignment vertical="top" wrapText="1"/>
    </xf>
    <xf numFmtId="0" fontId="13" fillId="2" borderId="15" xfId="0" applyFont="1" applyFill="1" applyBorder="1" applyAlignment="1">
      <alignment vertical="top" wrapText="1"/>
    </xf>
    <xf numFmtId="0" fontId="25" fillId="0" borderId="2" xfId="1" applyFont="1" applyBorder="1" applyAlignment="1">
      <alignment horizontal="right" vertical="center" wrapText="1"/>
    </xf>
    <xf numFmtId="0" fontId="25" fillId="0" borderId="2" xfId="1" applyFont="1" applyBorder="1" applyAlignment="1">
      <alignment horizontal="center" vertical="center" wrapText="1"/>
    </xf>
    <xf numFmtId="0" fontId="6" fillId="0" borderId="2" xfId="1" applyFont="1" applyBorder="1" applyAlignment="1">
      <alignment horizontal="right" vertical="center"/>
    </xf>
    <xf numFmtId="0" fontId="37" fillId="0" borderId="2" xfId="0" quotePrefix="1" applyFont="1" applyBorder="1" applyAlignment="1">
      <alignment horizontal="right" vertical="top" wrapText="1"/>
    </xf>
    <xf numFmtId="2" fontId="13" fillId="2" borderId="2" xfId="1" applyNumberFormat="1" applyFont="1" applyFill="1" applyBorder="1" applyAlignment="1">
      <alignment horizontal="right"/>
    </xf>
    <xf numFmtId="0" fontId="54" fillId="0" borderId="1" xfId="0" applyFont="1" applyBorder="1" applyAlignment="1">
      <alignment horizontal="center" vertical="center" wrapText="1"/>
    </xf>
    <xf numFmtId="0" fontId="5" fillId="0" borderId="1" xfId="0" applyFont="1" applyBorder="1" applyAlignment="1">
      <alignment horizontal="center"/>
    </xf>
    <xf numFmtId="0" fontId="5" fillId="0" borderId="2" xfId="0" applyFont="1" applyBorder="1" applyAlignment="1">
      <alignment horizontal="center"/>
    </xf>
    <xf numFmtId="0" fontId="37" fillId="0" borderId="2" xfId="0" quotePrefix="1" applyFont="1" applyFill="1" applyBorder="1" applyAlignment="1">
      <alignment horizontal="right" vertical="top" wrapText="1"/>
    </xf>
    <xf numFmtId="0" fontId="25" fillId="0" borderId="2" xfId="1" applyFont="1" applyBorder="1" applyAlignment="1">
      <alignment horizontal="right" vertical="center"/>
    </xf>
    <xf numFmtId="2" fontId="25" fillId="0" borderId="2" xfId="1" applyNumberFormat="1" applyFont="1" applyBorder="1" applyAlignment="1">
      <alignment horizontal="right" vertical="center" wrapText="1"/>
    </xf>
    <xf numFmtId="0" fontId="25" fillId="0" borderId="2" xfId="1" applyFont="1" applyBorder="1" applyAlignment="1">
      <alignment horizontal="center" vertical="top" wrapText="1"/>
    </xf>
    <xf numFmtId="0" fontId="66" fillId="0" borderId="2" xfId="1" applyFont="1" applyBorder="1" applyAlignment="1">
      <alignment horizontal="right" vertical="top" wrapText="1"/>
    </xf>
    <xf numFmtId="2" fontId="13" fillId="2" borderId="2" xfId="0" applyNumberFormat="1" applyFont="1" applyFill="1" applyBorder="1" applyAlignment="1">
      <alignment horizontal="right" vertical="top" wrapText="1"/>
    </xf>
    <xf numFmtId="0" fontId="13" fillId="0" borderId="2" xfId="0" applyFont="1" applyBorder="1" applyAlignment="1">
      <alignment horizontal="center" vertical="top" wrapText="1"/>
    </xf>
    <xf numFmtId="0" fontId="13" fillId="0" borderId="4" xfId="2" applyFont="1" applyBorder="1" applyAlignment="1">
      <alignment horizontal="right" vertical="top" wrapText="1"/>
    </xf>
    <xf numFmtId="0" fontId="13" fillId="0" borderId="2" xfId="2" applyFont="1" applyBorder="1" applyAlignment="1">
      <alignment horizontal="right" vertical="top" wrapText="1"/>
    </xf>
    <xf numFmtId="0" fontId="13" fillId="0" borderId="2" xfId="2" applyFont="1" applyBorder="1" applyAlignment="1">
      <alignment horizontal="right"/>
    </xf>
    <xf numFmtId="0" fontId="13" fillId="0" borderId="5" xfId="2" applyFont="1" applyBorder="1" applyAlignment="1">
      <alignment horizontal="right"/>
    </xf>
    <xf numFmtId="1" fontId="13" fillId="0" borderId="6" xfId="0" applyNumberFormat="1" applyFont="1" applyBorder="1" applyAlignment="1">
      <alignment horizontal="right"/>
    </xf>
    <xf numFmtId="0" fontId="13" fillId="0" borderId="2" xfId="0" applyFont="1" applyFill="1" applyBorder="1" applyAlignment="1">
      <alignment horizontal="left" vertical="center"/>
    </xf>
    <xf numFmtId="2" fontId="13" fillId="0" borderId="2" xfId="0" applyNumberFormat="1" applyFont="1" applyFill="1" applyBorder="1" applyAlignment="1">
      <alignment horizontal="right"/>
    </xf>
    <xf numFmtId="2" fontId="13" fillId="0" borderId="2" xfId="0" applyNumberFormat="1" applyFont="1" applyBorder="1" applyAlignment="1">
      <alignment horizontal="right"/>
    </xf>
    <xf numFmtId="0" fontId="13" fillId="0" borderId="2" xfId="0" applyFont="1" applyBorder="1" applyAlignment="1">
      <alignment horizontal="center"/>
    </xf>
    <xf numFmtId="0" fontId="8" fillId="0" borderId="2" xfId="0" applyFont="1" applyBorder="1" applyAlignment="1">
      <alignment horizontal="center" vertical="center" wrapText="1"/>
    </xf>
    <xf numFmtId="1" fontId="13" fillId="0" borderId="2" xfId="0" applyNumberFormat="1" applyFont="1" applyBorder="1" applyAlignment="1">
      <alignment horizontal="right"/>
    </xf>
    <xf numFmtId="2" fontId="13" fillId="0" borderId="2" xfId="0" applyNumberFormat="1" applyFont="1" applyBorder="1" applyAlignment="1">
      <alignment horizontal="center"/>
    </xf>
    <xf numFmtId="1" fontId="0" fillId="0" borderId="2" xfId="0" applyNumberFormat="1" applyBorder="1" applyAlignment="1"/>
    <xf numFmtId="2" fontId="0" fillId="0" borderId="2" xfId="0" applyNumberFormat="1" applyBorder="1" applyAlignment="1"/>
    <xf numFmtId="1" fontId="0" fillId="0" borderId="0" xfId="0" applyNumberFormat="1" applyBorder="1"/>
    <xf numFmtId="2" fontId="0" fillId="0" borderId="0" xfId="0" applyNumberFormat="1" applyBorder="1"/>
    <xf numFmtId="2" fontId="13" fillId="0" borderId="2" xfId="0" applyNumberFormat="1" applyFont="1" applyBorder="1" applyAlignment="1">
      <alignment vertical="center"/>
    </xf>
    <xf numFmtId="2" fontId="13" fillId="0" borderId="2" xfId="0" applyNumberFormat="1" applyFont="1" applyFill="1" applyBorder="1" applyAlignment="1">
      <alignment vertical="center"/>
    </xf>
    <xf numFmtId="0" fontId="13" fillId="0" borderId="0" xfId="0" applyFont="1" applyAlignment="1">
      <alignment horizontal="right"/>
    </xf>
    <xf numFmtId="2" fontId="12" fillId="0" borderId="0" xfId="2" applyNumberFormat="1" applyFont="1"/>
    <xf numFmtId="0" fontId="63" fillId="0" borderId="6" xfId="0" applyFont="1" applyBorder="1" applyAlignment="1">
      <alignment horizontal="center" vertical="center"/>
    </xf>
    <xf numFmtId="0" fontId="38" fillId="0" borderId="2" xfId="0" applyFont="1" applyBorder="1" applyAlignment="1">
      <alignment horizontal="center" vertical="top" wrapText="1"/>
    </xf>
    <xf numFmtId="2" fontId="13" fillId="0" borderId="2" xfId="0" applyNumberFormat="1" applyFont="1" applyBorder="1" applyAlignment="1">
      <alignment horizontal="right"/>
    </xf>
    <xf numFmtId="0" fontId="8" fillId="0" borderId="0" xfId="0" applyFont="1" applyAlignment="1">
      <alignment horizontal="center"/>
    </xf>
    <xf numFmtId="0" fontId="9" fillId="0" borderId="0" xfId="0" applyFont="1" applyAlignment="1">
      <alignment horizontal="center"/>
    </xf>
    <xf numFmtId="0" fontId="13" fillId="0" borderId="2" xfId="0" applyFont="1" applyBorder="1" applyAlignment="1">
      <alignment horizontal="center" vertical="center"/>
    </xf>
    <xf numFmtId="0" fontId="8" fillId="0" borderId="6" xfId="1" applyFont="1" applyBorder="1" applyAlignment="1">
      <alignment horizontal="left" vertical="center"/>
    </xf>
    <xf numFmtId="0" fontId="8" fillId="0" borderId="2" xfId="0" applyFont="1" applyBorder="1" applyAlignment="1">
      <alignment horizontal="center" vertical="center" wrapText="1"/>
    </xf>
    <xf numFmtId="0" fontId="8" fillId="4" borderId="2" xfId="0" applyFont="1" applyFill="1" applyBorder="1" applyAlignment="1">
      <alignment horizontal="center" vertical="top" wrapText="1"/>
    </xf>
    <xf numFmtId="0" fontId="8" fillId="4" borderId="2" xfId="0" applyFont="1" applyFill="1" applyBorder="1" applyAlignment="1">
      <alignment horizontal="center" vertical="top" wrapText="1"/>
    </xf>
    <xf numFmtId="0" fontId="8" fillId="4" borderId="2" xfId="0" applyFont="1" applyFill="1" applyBorder="1" applyAlignment="1">
      <alignment horizontal="center" vertical="top"/>
    </xf>
    <xf numFmtId="0" fontId="8" fillId="4" borderId="2" xfId="0" applyFont="1" applyFill="1" applyBorder="1" applyAlignment="1">
      <alignment horizontal="center"/>
    </xf>
    <xf numFmtId="0" fontId="8" fillId="4" borderId="2" xfId="0" applyFont="1" applyFill="1" applyBorder="1" applyAlignment="1">
      <alignment horizontal="center"/>
    </xf>
    <xf numFmtId="0" fontId="8" fillId="4" borderId="1" xfId="0" applyFont="1" applyFill="1" applyBorder="1" applyAlignment="1">
      <alignment horizontal="center" vertical="top" wrapText="1"/>
    </xf>
    <xf numFmtId="0" fontId="8" fillId="4" borderId="3" xfId="0" applyFont="1" applyFill="1" applyBorder="1" applyAlignment="1">
      <alignment horizontal="center" vertical="top" wrapText="1"/>
    </xf>
    <xf numFmtId="0" fontId="21" fillId="4" borderId="2" xfId="0" applyFont="1" applyFill="1" applyBorder="1" applyAlignment="1">
      <alignment horizontal="center"/>
    </xf>
    <xf numFmtId="0" fontId="21" fillId="4" borderId="2" xfId="0" applyFont="1" applyFill="1" applyBorder="1" applyAlignment="1">
      <alignment horizontal="center" wrapText="1"/>
    </xf>
    <xf numFmtId="0" fontId="8" fillId="4" borderId="3" xfId="0" applyFont="1" applyFill="1" applyBorder="1" applyAlignment="1">
      <alignment vertical="top"/>
    </xf>
    <xf numFmtId="0" fontId="8" fillId="4" borderId="2" xfId="0" applyFont="1" applyFill="1" applyBorder="1" applyAlignment="1">
      <alignment horizontal="center" vertical="center"/>
    </xf>
    <xf numFmtId="0" fontId="8" fillId="4" borderId="1" xfId="0" applyFont="1" applyFill="1" applyBorder="1" applyAlignment="1">
      <alignment vertical="top" wrapText="1"/>
    </xf>
    <xf numFmtId="0" fontId="23" fillId="4" borderId="2" xfId="0" applyFont="1" applyFill="1" applyBorder="1" applyAlignment="1">
      <alignment horizontal="center"/>
    </xf>
    <xf numFmtId="0" fontId="23" fillId="4" borderId="2" xfId="2" applyFont="1" applyFill="1" applyBorder="1" applyAlignment="1">
      <alignment horizontal="center" wrapText="1"/>
    </xf>
    <xf numFmtId="0" fontId="21" fillId="4" borderId="2" xfId="4" applyFont="1" applyFill="1" applyBorder="1" applyAlignment="1">
      <alignment horizontal="center" vertical="center" wrapText="1"/>
    </xf>
    <xf numFmtId="0" fontId="8" fillId="4" borderId="2" xfId="4" applyFont="1" applyFill="1" applyBorder="1" applyAlignment="1">
      <alignment horizontal="center" vertical="center"/>
    </xf>
    <xf numFmtId="0" fontId="21" fillId="4" borderId="2" xfId="4" applyFont="1" applyFill="1" applyBorder="1" applyAlignment="1">
      <alignment horizontal="center" vertical="top" wrapText="1"/>
    </xf>
    <xf numFmtId="0" fontId="39" fillId="4" borderId="2" xfId="0" quotePrefix="1" applyFont="1" applyFill="1" applyBorder="1" applyAlignment="1">
      <alignment horizontal="center" vertical="top" wrapText="1"/>
    </xf>
    <xf numFmtId="0" fontId="8" fillId="5" borderId="2" xfId="0" applyFont="1" applyFill="1" applyBorder="1"/>
    <xf numFmtId="0" fontId="0" fillId="5" borderId="2" xfId="0" applyFill="1" applyBorder="1"/>
    <xf numFmtId="0" fontId="8" fillId="5" borderId="2" xfId="2" applyFont="1" applyFill="1" applyBorder="1" applyAlignment="1">
      <alignment horizontal="left" vertical="center"/>
    </xf>
    <xf numFmtId="2" fontId="8" fillId="5" borderId="2" xfId="0" applyNumberFormat="1" applyFont="1" applyFill="1" applyBorder="1" applyAlignment="1">
      <alignment horizontal="right" vertical="center"/>
    </xf>
    <xf numFmtId="0" fontId="8" fillId="5" borderId="2" xfId="0" applyFont="1" applyFill="1" applyBorder="1" applyAlignment="1">
      <alignment horizontal="center"/>
    </xf>
    <xf numFmtId="0" fontId="8" fillId="5" borderId="2" xfId="0" applyFont="1" applyFill="1" applyBorder="1" applyAlignment="1">
      <alignment horizontal="center"/>
    </xf>
    <xf numFmtId="0" fontId="8" fillId="5" borderId="2" xfId="0" applyFont="1" applyFill="1" applyBorder="1" applyAlignment="1">
      <alignment horizontal="center" vertical="top"/>
    </xf>
    <xf numFmtId="2" fontId="8" fillId="5" borderId="2" xfId="0" applyNumberFormat="1" applyFont="1" applyFill="1" applyBorder="1" applyAlignment="1">
      <alignment horizontal="right"/>
    </xf>
    <xf numFmtId="2" fontId="21" fillId="5" borderId="2" xfId="0" applyNumberFormat="1" applyFont="1" applyFill="1" applyBorder="1" applyAlignment="1">
      <alignment horizontal="right"/>
    </xf>
    <xf numFmtId="2" fontId="21" fillId="5" borderId="2" xfId="0" applyNumberFormat="1" applyFont="1" applyFill="1" applyBorder="1"/>
    <xf numFmtId="0" fontId="19" fillId="5" borderId="2" xfId="0" applyFont="1" applyFill="1" applyBorder="1" applyAlignment="1">
      <alignment horizontal="center"/>
    </xf>
    <xf numFmtId="0" fontId="8" fillId="5" borderId="5" xfId="0" applyFont="1" applyFill="1" applyBorder="1"/>
    <xf numFmtId="0" fontId="8" fillId="5" borderId="4" xfId="0" applyFont="1" applyFill="1" applyBorder="1"/>
    <xf numFmtId="0" fontId="13" fillId="0" borderId="2" xfId="0" applyFont="1" applyBorder="1" applyAlignment="1">
      <alignment horizontal="right" vertical="center" wrapText="1"/>
    </xf>
    <xf numFmtId="0" fontId="8" fillId="5" borderId="2" xfId="0" applyFont="1" applyFill="1" applyBorder="1" applyAlignment="1">
      <alignment horizontal="right" vertical="center"/>
    </xf>
    <xf numFmtId="0" fontId="8" fillId="4" borderId="5" xfId="0" applyFont="1" applyFill="1" applyBorder="1" applyAlignment="1">
      <alignment horizontal="center" vertical="top" wrapText="1"/>
    </xf>
    <xf numFmtId="0" fontId="13" fillId="0" borderId="2" xfId="0" applyFont="1" applyFill="1" applyBorder="1" applyAlignment="1">
      <alignment horizontal="center" vertical="top" wrapText="1"/>
    </xf>
    <xf numFmtId="0" fontId="13" fillId="5" borderId="2" xfId="0" applyFont="1" applyFill="1" applyBorder="1"/>
    <xf numFmtId="0" fontId="13" fillId="0" borderId="2" xfId="0" applyFont="1" applyFill="1" applyBorder="1" applyAlignment="1">
      <alignment horizontal="right" vertical="top" wrapText="1"/>
    </xf>
    <xf numFmtId="0" fontId="13" fillId="0" borderId="5" xfId="0" applyFont="1" applyBorder="1" applyAlignment="1">
      <alignment horizontal="right"/>
    </xf>
    <xf numFmtId="0" fontId="8" fillId="5" borderId="2" xfId="0" applyFont="1" applyFill="1" applyBorder="1" applyAlignment="1">
      <alignment horizontal="right"/>
    </xf>
    <xf numFmtId="0" fontId="37" fillId="0" borderId="2" xfId="0" applyFont="1" applyBorder="1" applyAlignment="1">
      <alignment horizontal="right" vertical="top" wrapText="1"/>
    </xf>
    <xf numFmtId="0" fontId="13" fillId="2" borderId="2" xfId="0" applyFont="1" applyFill="1" applyBorder="1" applyAlignment="1">
      <alignment horizontal="right"/>
    </xf>
    <xf numFmtId="1" fontId="8" fillId="5" borderId="2" xfId="0" applyNumberFormat="1" applyFont="1" applyFill="1" applyBorder="1" applyAlignment="1">
      <alignment horizontal="right"/>
    </xf>
    <xf numFmtId="0" fontId="13" fillId="0" borderId="5" xfId="0" applyFont="1" applyBorder="1" applyAlignment="1">
      <alignment horizontal="right" vertical="top" wrapText="1"/>
    </xf>
    <xf numFmtId="0" fontId="8" fillId="4" borderId="6" xfId="0" applyFont="1" applyFill="1" applyBorder="1" applyAlignment="1">
      <alignment horizontal="center" vertical="top" wrapText="1"/>
    </xf>
    <xf numFmtId="0" fontId="16" fillId="4" borderId="2" xfId="0" applyFont="1" applyFill="1" applyBorder="1" applyAlignment="1">
      <alignment horizontal="center" vertical="top" wrapText="1"/>
    </xf>
    <xf numFmtId="0" fontId="13" fillId="5" borderId="2" xfId="0" quotePrefix="1" applyFont="1" applyFill="1" applyBorder="1" applyAlignment="1">
      <alignment horizontal="center"/>
    </xf>
    <xf numFmtId="0" fontId="13" fillId="5" borderId="2" xfId="0" applyFont="1" applyFill="1" applyBorder="1" applyAlignment="1">
      <alignment horizontal="center" vertical="top" wrapText="1"/>
    </xf>
    <xf numFmtId="0" fontId="13" fillId="0" borderId="2" xfId="0" applyFont="1" applyFill="1" applyBorder="1" applyAlignment="1">
      <alignment horizontal="right"/>
    </xf>
    <xf numFmtId="0" fontId="8" fillId="5" borderId="6" xfId="0" applyFont="1" applyFill="1" applyBorder="1"/>
    <xf numFmtId="0" fontId="8" fillId="4" borderId="5" xfId="0" applyFont="1" applyFill="1" applyBorder="1" applyAlignment="1">
      <alignment vertical="top" wrapText="1"/>
    </xf>
    <xf numFmtId="0" fontId="8" fillId="4" borderId="9" xfId="0" applyFont="1" applyFill="1" applyBorder="1" applyAlignment="1">
      <alignment horizontal="center" vertical="top" wrapText="1"/>
    </xf>
    <xf numFmtId="0" fontId="8" fillId="5" borderId="2" xfId="0" applyFont="1" applyFill="1" applyBorder="1" applyAlignment="1">
      <alignment horizontal="center" vertical="top" wrapText="1"/>
    </xf>
    <xf numFmtId="0" fontId="8" fillId="5" borderId="8" xfId="0" applyFont="1" applyFill="1" applyBorder="1" applyAlignment="1">
      <alignment horizontal="center" vertical="top" wrapText="1"/>
    </xf>
    <xf numFmtId="0" fontId="8" fillId="5" borderId="6" xfId="0" applyFont="1" applyFill="1" applyBorder="1" applyAlignment="1">
      <alignment horizontal="center" vertical="top" wrapText="1"/>
    </xf>
    <xf numFmtId="0" fontId="13" fillId="5" borderId="6" xfId="0" applyFont="1" applyFill="1" applyBorder="1" applyAlignment="1">
      <alignment horizontal="center" vertical="top" wrapText="1"/>
    </xf>
    <xf numFmtId="2" fontId="8" fillId="5" borderId="2" xfId="0" applyNumberFormat="1" applyFont="1" applyFill="1" applyBorder="1"/>
    <xf numFmtId="0" fontId="8" fillId="5" borderId="5" xfId="0" applyFont="1" applyFill="1" applyBorder="1" applyAlignment="1">
      <alignment horizontal="center" vertical="center"/>
    </xf>
    <xf numFmtId="0" fontId="8" fillId="5" borderId="2" xfId="0" applyFont="1" applyFill="1" applyBorder="1" applyAlignment="1">
      <alignment horizontal="center" vertical="center"/>
    </xf>
    <xf numFmtId="2" fontId="13" fillId="0" borderId="2" xfId="0" applyNumberFormat="1" applyFont="1" applyFill="1" applyBorder="1" applyAlignment="1">
      <alignment horizontal="right" vertical="top" wrapText="1"/>
    </xf>
    <xf numFmtId="2" fontId="8" fillId="5" borderId="2" xfId="0" applyNumberFormat="1" applyFont="1" applyFill="1" applyBorder="1" applyAlignment="1">
      <alignment vertical="center"/>
    </xf>
    <xf numFmtId="0" fontId="13" fillId="0" borderId="2" xfId="0" applyFont="1" applyFill="1" applyBorder="1" applyAlignment="1">
      <alignment horizontal="left"/>
    </xf>
    <xf numFmtId="0" fontId="8" fillId="4" borderId="2" xfId="1" applyFont="1" applyFill="1" applyBorder="1" applyAlignment="1">
      <alignment horizontal="center" vertical="top" wrapText="1"/>
    </xf>
    <xf numFmtId="0" fontId="23" fillId="4" borderId="2" xfId="1" applyFont="1" applyFill="1" applyBorder="1" applyAlignment="1">
      <alignment horizontal="center"/>
    </xf>
    <xf numFmtId="2" fontId="8" fillId="5" borderId="2" xfId="1" applyNumberFormat="1" applyFont="1" applyFill="1" applyBorder="1"/>
    <xf numFmtId="2" fontId="8" fillId="5" borderId="2" xfId="1" applyNumberFormat="1" applyFont="1" applyFill="1" applyBorder="1" applyAlignment="1">
      <alignment vertical="center"/>
    </xf>
    <xf numFmtId="2" fontId="8" fillId="5" borderId="2" xfId="1" applyNumberFormat="1" applyFont="1" applyFill="1" applyBorder="1" applyAlignment="1">
      <alignment horizontal="right"/>
    </xf>
    <xf numFmtId="0" fontId="13" fillId="0" borderId="2" xfId="1" applyFont="1" applyBorder="1" applyAlignment="1">
      <alignment horizontal="right" vertical="top" wrapText="1"/>
    </xf>
    <xf numFmtId="0" fontId="13" fillId="0" borderId="2" xfId="1" applyFont="1" applyBorder="1" applyAlignment="1">
      <alignment horizontal="right" vertical="center" wrapText="1"/>
    </xf>
    <xf numFmtId="0" fontId="13" fillId="0" borderId="2" xfId="1" applyFont="1" applyBorder="1" applyAlignment="1">
      <alignment horizontal="right"/>
    </xf>
    <xf numFmtId="0" fontId="8" fillId="4" borderId="2" xfId="0" applyFont="1" applyFill="1" applyBorder="1" applyAlignment="1">
      <alignment vertical="top" wrapText="1"/>
    </xf>
    <xf numFmtId="0" fontId="23" fillId="4" borderId="2" xfId="0" applyFont="1" applyFill="1" applyBorder="1" applyAlignment="1">
      <alignment horizontal="center" vertical="top" wrapText="1"/>
    </xf>
    <xf numFmtId="2" fontId="8" fillId="5" borderId="2" xfId="0" applyNumberFormat="1" applyFont="1" applyFill="1" applyBorder="1" applyAlignment="1">
      <alignment horizontal="right" vertical="top" wrapText="1"/>
    </xf>
    <xf numFmtId="2" fontId="13" fillId="0" borderId="2" xfId="0" applyNumberFormat="1" applyFont="1" applyBorder="1" applyAlignment="1">
      <alignment vertical="top" wrapText="1"/>
    </xf>
    <xf numFmtId="2" fontId="13" fillId="0" borderId="2" xfId="0" applyNumberFormat="1" applyFont="1" applyBorder="1" applyAlignment="1"/>
    <xf numFmtId="2" fontId="8" fillId="5" borderId="2" xfId="0" applyNumberFormat="1" applyFont="1" applyFill="1" applyBorder="1" applyAlignment="1"/>
    <xf numFmtId="0" fontId="25" fillId="0" borderId="2" xfId="1" applyFont="1" applyBorder="1" applyAlignment="1"/>
    <xf numFmtId="0" fontId="25" fillId="0" borderId="2" xfId="1" applyFont="1" applyFill="1" applyBorder="1" applyAlignment="1"/>
    <xf numFmtId="0" fontId="13" fillId="0" borderId="2" xfId="1" applyFont="1" applyBorder="1" applyAlignment="1">
      <alignment vertical="top" wrapText="1"/>
    </xf>
    <xf numFmtId="0" fontId="13" fillId="0" borderId="2" xfId="2" applyBorder="1" applyAlignment="1">
      <alignment horizontal="right"/>
    </xf>
    <xf numFmtId="0" fontId="8" fillId="4" borderId="2" xfId="2" applyFont="1" applyFill="1" applyBorder="1" applyAlignment="1">
      <alignment horizontal="center" vertical="top" wrapText="1"/>
    </xf>
    <xf numFmtId="0" fontId="13" fillId="5" borderId="2" xfId="0" quotePrefix="1" applyFont="1" applyFill="1" applyBorder="1" applyAlignment="1">
      <alignment horizontal="center" vertical="center"/>
    </xf>
    <xf numFmtId="0" fontId="8" fillId="5" borderId="2" xfId="2" applyFont="1" applyFill="1" applyBorder="1" applyAlignment="1">
      <alignment horizontal="right"/>
    </xf>
    <xf numFmtId="0" fontId="8" fillId="4" borderId="10" xfId="2" applyFont="1" applyFill="1" applyBorder="1" applyAlignment="1">
      <alignment horizontal="center" vertical="top" wrapText="1"/>
    </xf>
    <xf numFmtId="0" fontId="8" fillId="4" borderId="11" xfId="2" applyFont="1" applyFill="1" applyBorder="1" applyAlignment="1">
      <alignment horizontal="center" vertical="top" wrapText="1"/>
    </xf>
    <xf numFmtId="0" fontId="8" fillId="4" borderId="4" xfId="2" applyFont="1" applyFill="1" applyBorder="1" applyAlignment="1">
      <alignment horizontal="center" vertical="top" wrapText="1"/>
    </xf>
    <xf numFmtId="0" fontId="8" fillId="4" borderId="5" xfId="2" applyFont="1" applyFill="1" applyBorder="1" applyAlignment="1">
      <alignment horizontal="center" vertical="top" wrapText="1"/>
    </xf>
    <xf numFmtId="0" fontId="8" fillId="5" borderId="5" xfId="2" applyFont="1" applyFill="1" applyBorder="1" applyAlignment="1">
      <alignment horizontal="right"/>
    </xf>
    <xf numFmtId="0" fontId="8" fillId="5" borderId="4" xfId="2" applyFont="1" applyFill="1" applyBorder="1"/>
    <xf numFmtId="0" fontId="8" fillId="5" borderId="2" xfId="2" applyFont="1" applyFill="1" applyBorder="1" applyAlignment="1">
      <alignment horizontal="center"/>
    </xf>
    <xf numFmtId="0" fontId="8" fillId="5" borderId="2" xfId="2" applyFont="1" applyFill="1" applyBorder="1"/>
    <xf numFmtId="0" fontId="39" fillId="4" borderId="3" xfId="0" applyFont="1" applyFill="1" applyBorder="1" applyAlignment="1">
      <alignment horizontal="center" vertical="top" wrapText="1"/>
    </xf>
    <xf numFmtId="0" fontId="38" fillId="4" borderId="2" xfId="0" applyFont="1" applyFill="1" applyBorder="1" applyAlignment="1">
      <alignment horizontal="center" vertical="top" wrapText="1"/>
    </xf>
    <xf numFmtId="0" fontId="37" fillId="2" borderId="2" xfId="0" applyFont="1" applyFill="1" applyBorder="1" applyAlignment="1">
      <alignment horizontal="right" vertical="top" wrapText="1"/>
    </xf>
    <xf numFmtId="0" fontId="48" fillId="4" borderId="2" xfId="0" applyFont="1" applyFill="1" applyBorder="1" applyAlignment="1">
      <alignment horizontal="center" vertical="top" wrapText="1"/>
    </xf>
    <xf numFmtId="0" fontId="8" fillId="5" borderId="2" xfId="1" applyFont="1" applyFill="1" applyBorder="1" applyAlignment="1">
      <alignment horizontal="right"/>
    </xf>
    <xf numFmtId="0" fontId="8" fillId="5" borderId="2" xfId="1" applyFont="1" applyFill="1" applyBorder="1" applyAlignment="1">
      <alignment horizontal="right" vertical="top" wrapText="1"/>
    </xf>
    <xf numFmtId="0" fontId="16" fillId="4" borderId="2" xfId="0" applyFont="1" applyFill="1" applyBorder="1" applyAlignment="1">
      <alignment horizontal="center"/>
    </xf>
    <xf numFmtId="1" fontId="8" fillId="5" borderId="2" xfId="0" applyNumberFormat="1" applyFont="1" applyFill="1" applyBorder="1"/>
    <xf numFmtId="2" fontId="8" fillId="5" borderId="2" xfId="0" applyNumberFormat="1" applyFont="1" applyFill="1" applyBorder="1" applyAlignment="1">
      <alignment horizontal="center"/>
    </xf>
    <xf numFmtId="0" fontId="0" fillId="4" borderId="2" xfId="0" applyFill="1" applyBorder="1" applyAlignment="1">
      <alignment horizontal="center"/>
    </xf>
    <xf numFmtId="1" fontId="8" fillId="5" borderId="2" xfId="0" applyNumberFormat="1" applyFont="1" applyFill="1" applyBorder="1" applyAlignment="1"/>
    <xf numFmtId="1" fontId="0" fillId="5" borderId="2" xfId="0" applyNumberFormat="1" applyFill="1" applyBorder="1" applyAlignment="1"/>
    <xf numFmtId="2" fontId="13" fillId="0" borderId="2" xfId="0" applyNumberFormat="1" applyFont="1" applyBorder="1" applyAlignment="1">
      <alignment horizontal="center" vertical="center"/>
    </xf>
    <xf numFmtId="2" fontId="8" fillId="5" borderId="2" xfId="0" applyNumberFormat="1" applyFont="1" applyFill="1" applyBorder="1" applyAlignment="1">
      <alignment horizontal="center" vertical="center"/>
    </xf>
    <xf numFmtId="2" fontId="0" fillId="0" borderId="2" xfId="0" applyNumberFormat="1" applyBorder="1"/>
    <xf numFmtId="0" fontId="8" fillId="4" borderId="2" xfId="1" quotePrefix="1" applyFont="1" applyFill="1" applyBorder="1" applyAlignment="1">
      <alignment horizontal="center" vertical="center" wrapText="1"/>
    </xf>
    <xf numFmtId="0" fontId="23" fillId="4" borderId="3" xfId="1" quotePrefix="1" applyFont="1" applyFill="1" applyBorder="1" applyAlignment="1">
      <alignment horizontal="center" vertical="center" wrapText="1"/>
    </xf>
    <xf numFmtId="0" fontId="8" fillId="5" borderId="2" xfId="1" applyFont="1" applyFill="1" applyBorder="1"/>
    <xf numFmtId="0" fontId="13" fillId="0" borderId="2" xfId="1" applyFont="1" applyBorder="1" applyAlignment="1">
      <alignment horizontal="right" vertical="center"/>
    </xf>
    <xf numFmtId="0" fontId="8" fillId="5" borderId="2" xfId="1" applyFont="1" applyFill="1" applyBorder="1" applyAlignment="1">
      <alignment horizontal="left"/>
    </xf>
    <xf numFmtId="0" fontId="13" fillId="5" borderId="2" xfId="1" applyFont="1" applyFill="1" applyBorder="1"/>
    <xf numFmtId="0" fontId="28" fillId="4" borderId="2" xfId="1" applyFont="1" applyFill="1" applyBorder="1" applyAlignment="1">
      <alignment horizontal="center" vertical="top" wrapText="1"/>
    </xf>
    <xf numFmtId="0" fontId="33" fillId="4" borderId="2" xfId="1" applyFont="1" applyFill="1" applyBorder="1" applyAlignment="1">
      <alignment horizontal="center"/>
    </xf>
    <xf numFmtId="0" fontId="33" fillId="4" borderId="2" xfId="1" applyFont="1" applyFill="1" applyBorder="1" applyAlignment="1">
      <alignment horizontal="center" wrapText="1"/>
    </xf>
    <xf numFmtId="0" fontId="26" fillId="5" borderId="2" xfId="1" applyFont="1" applyFill="1" applyBorder="1"/>
    <xf numFmtId="2" fontId="26" fillId="5" borderId="2" xfId="1" applyNumberFormat="1" applyFont="1" applyFill="1" applyBorder="1" applyAlignment="1"/>
    <xf numFmtId="0" fontId="23" fillId="4" borderId="2" xfId="3" applyFont="1" applyFill="1" applyBorder="1" applyAlignment="1">
      <alignment horizontal="center" vertical="top" wrapText="1"/>
    </xf>
    <xf numFmtId="0" fontId="23" fillId="4" borderId="5" xfId="3" applyFont="1" applyFill="1" applyBorder="1" applyAlignment="1">
      <alignment horizontal="center" vertical="top" wrapText="1"/>
    </xf>
    <xf numFmtId="0" fontId="23" fillId="4" borderId="9" xfId="3" applyFont="1" applyFill="1" applyBorder="1" applyAlignment="1">
      <alignment horizontal="center" vertical="top" wrapText="1"/>
    </xf>
    <xf numFmtId="0" fontId="23" fillId="4" borderId="6" xfId="3" applyFont="1" applyFill="1" applyBorder="1" applyAlignment="1">
      <alignment horizontal="center" vertical="top" wrapText="1"/>
    </xf>
    <xf numFmtId="0" fontId="8" fillId="5" borderId="2" xfId="3" applyFont="1" applyFill="1" applyBorder="1" applyAlignment="1">
      <alignment horizontal="center"/>
    </xf>
    <xf numFmtId="0" fontId="8" fillId="5" borderId="2" xfId="3" applyFont="1" applyFill="1" applyBorder="1" applyAlignment="1">
      <alignment horizontal="left" vertical="center"/>
    </xf>
    <xf numFmtId="0" fontId="79" fillId="0" borderId="0" xfId="1" applyFont="1"/>
    <xf numFmtId="0" fontId="26" fillId="4" borderId="2" xfId="1" applyFont="1" applyFill="1" applyBorder="1" applyAlignment="1">
      <alignment horizontal="center" vertical="top" wrapText="1"/>
    </xf>
    <xf numFmtId="0" fontId="32" fillId="4" borderId="3" xfId="1" applyFont="1" applyFill="1" applyBorder="1" applyAlignment="1">
      <alignment horizontal="center" vertical="top" wrapText="1"/>
    </xf>
    <xf numFmtId="0" fontId="33" fillId="4" borderId="2" xfId="1" applyFont="1" applyFill="1" applyBorder="1" applyAlignment="1">
      <alignment horizontal="center" vertical="top" wrapText="1"/>
    </xf>
    <xf numFmtId="0" fontId="48" fillId="5" borderId="2" xfId="1" applyFont="1" applyFill="1" applyBorder="1" applyAlignment="1">
      <alignment vertical="center"/>
    </xf>
    <xf numFmtId="0" fontId="48" fillId="5" borderId="2" xfId="1" applyFont="1" applyFill="1" applyBorder="1" applyAlignment="1">
      <alignment horizontal="center" vertical="center"/>
    </xf>
    <xf numFmtId="0" fontId="24" fillId="4" borderId="0" xfId="1" applyFont="1" applyFill="1" applyAlignment="1">
      <alignment horizontal="center" vertical="top" wrapText="1"/>
    </xf>
    <xf numFmtId="0" fontId="24" fillId="4" borderId="2" xfId="1" applyFont="1" applyFill="1" applyBorder="1" applyAlignment="1">
      <alignment horizontal="center" vertical="top" wrapText="1"/>
    </xf>
    <xf numFmtId="0" fontId="28" fillId="4" borderId="3" xfId="1" applyFont="1" applyFill="1" applyBorder="1" applyAlignment="1">
      <alignment horizontal="center" vertical="top" wrapText="1"/>
    </xf>
    <xf numFmtId="0" fontId="26" fillId="4" borderId="3" xfId="1" applyFont="1" applyFill="1" applyBorder="1" applyAlignment="1">
      <alignment horizontal="center" vertical="top" wrapText="1"/>
    </xf>
    <xf numFmtId="0" fontId="24" fillId="4" borderId="2" xfId="1" applyFont="1" applyFill="1" applyBorder="1" applyAlignment="1">
      <alignment horizontal="center"/>
    </xf>
    <xf numFmtId="0" fontId="13" fillId="0" borderId="2" xfId="2" applyBorder="1" applyAlignment="1">
      <alignment horizontal="right" vertical="center"/>
    </xf>
    <xf numFmtId="0" fontId="37" fillId="0" borderId="2" xfId="0" applyFont="1" applyBorder="1" applyAlignment="1">
      <alignment horizontal="center" vertical="top" wrapText="1"/>
    </xf>
    <xf numFmtId="0" fontId="13" fillId="0" borderId="2" xfId="0" applyFont="1" applyBorder="1" applyAlignment="1">
      <alignment horizontal="right" vertical="top"/>
    </xf>
    <xf numFmtId="2" fontId="37" fillId="0" borderId="2" xfId="0" quotePrefix="1" applyNumberFormat="1" applyFont="1" applyBorder="1" applyAlignment="1">
      <alignment horizontal="right" vertical="top" wrapText="1"/>
    </xf>
    <xf numFmtId="0" fontId="13" fillId="0" borderId="2" xfId="2" applyFont="1" applyBorder="1" applyAlignment="1">
      <alignment horizontal="right" vertical="center" wrapText="1"/>
    </xf>
    <xf numFmtId="0" fontId="8" fillId="0" borderId="0" xfId="0" applyFont="1" applyAlignment="1">
      <alignment vertical="center"/>
    </xf>
    <xf numFmtId="0" fontId="13" fillId="0" borderId="2" xfId="0" applyFont="1" applyFill="1" applyBorder="1" applyAlignment="1">
      <alignment horizontal="center" vertical="center"/>
    </xf>
    <xf numFmtId="0" fontId="13" fillId="0" borderId="2" xfId="0" applyFont="1" applyFill="1" applyBorder="1" applyAlignment="1">
      <alignment horizontal="right" vertical="center"/>
    </xf>
    <xf numFmtId="0" fontId="0" fillId="0" borderId="2" xfId="0" applyBorder="1" applyAlignment="1">
      <alignment horizontal="right" vertical="center"/>
    </xf>
    <xf numFmtId="1" fontId="13" fillId="0" borderId="2" xfId="0" applyNumberFormat="1" applyFont="1" applyBorder="1" applyAlignment="1">
      <alignment horizontal="right" vertical="center" wrapText="1"/>
    </xf>
    <xf numFmtId="0" fontId="63" fillId="0" borderId="6" xfId="0" applyFont="1" applyBorder="1" applyAlignment="1">
      <alignment horizontal="right" vertical="top" wrapText="1"/>
    </xf>
    <xf numFmtId="0" fontId="37" fillId="0" borderId="2" xfId="0" quotePrefix="1" applyFont="1" applyBorder="1" applyAlignment="1">
      <alignment horizontal="right" vertical="center" wrapText="1"/>
    </xf>
    <xf numFmtId="0" fontId="37" fillId="0" borderId="0" xfId="0" applyFont="1" applyAlignment="1">
      <alignment horizontal="right"/>
    </xf>
    <xf numFmtId="0" fontId="38" fillId="0" borderId="0" xfId="0" applyFont="1" applyBorder="1" applyAlignment="1">
      <alignment horizontal="right"/>
    </xf>
    <xf numFmtId="0" fontId="8" fillId="0" borderId="0" xfId="1" applyFont="1" applyAlignment="1">
      <alignment horizontal="right"/>
    </xf>
    <xf numFmtId="0" fontId="0" fillId="0" borderId="0" xfId="0" applyAlignment="1">
      <alignment horizontal="right"/>
    </xf>
    <xf numFmtId="0" fontId="37" fillId="0" borderId="2" xfId="0" applyFont="1" applyFill="1" applyBorder="1" applyAlignment="1">
      <alignment horizontal="right" vertical="top" wrapText="1"/>
    </xf>
    <xf numFmtId="0" fontId="13" fillId="0" borderId="2" xfId="2" applyFont="1" applyFill="1" applyBorder="1" applyAlignment="1">
      <alignment horizontal="right" vertical="top" wrapText="1"/>
    </xf>
    <xf numFmtId="0" fontId="67" fillId="0" borderId="0" xfId="0" applyFont="1" applyFill="1" applyBorder="1"/>
    <xf numFmtId="0" fontId="67" fillId="0" borderId="0" xfId="0" applyFont="1" applyBorder="1"/>
    <xf numFmtId="2" fontId="13" fillId="0" borderId="0" xfId="0" applyNumberFormat="1" applyFont="1" applyBorder="1" applyAlignment="1">
      <alignment horizontal="right" wrapText="1"/>
    </xf>
    <xf numFmtId="2" fontId="67" fillId="0" borderId="0" xfId="0" applyNumberFormat="1" applyFont="1" applyFill="1" applyBorder="1" applyAlignment="1">
      <alignment horizontal="right"/>
    </xf>
    <xf numFmtId="1" fontId="13" fillId="0" borderId="6" xfId="0" applyNumberFormat="1" applyFont="1" applyBorder="1" applyAlignment="1">
      <alignment horizontal="right" vertical="top" wrapText="1"/>
    </xf>
    <xf numFmtId="1" fontId="13" fillId="0" borderId="6" xfId="0" applyNumberFormat="1" applyFont="1" applyFill="1" applyBorder="1" applyAlignment="1">
      <alignment horizontal="right" vertical="top" wrapText="1"/>
    </xf>
    <xf numFmtId="1" fontId="13" fillId="0" borderId="6" xfId="0" applyNumberFormat="1" applyFont="1" applyFill="1" applyBorder="1" applyAlignment="1">
      <alignment horizontal="right"/>
    </xf>
    <xf numFmtId="1" fontId="63" fillId="0" borderId="6" xfId="0" applyNumberFormat="1" applyFont="1" applyBorder="1" applyAlignment="1">
      <alignment horizontal="right" vertical="top" wrapText="1"/>
    </xf>
    <xf numFmtId="0" fontId="0" fillId="0" borderId="2" xfId="0" applyBorder="1" applyAlignment="1">
      <alignment vertical="center"/>
    </xf>
    <xf numFmtId="0" fontId="13" fillId="0" borderId="2" xfId="0" applyFont="1" applyFill="1" applyBorder="1" applyAlignment="1">
      <alignment horizontal="right" vertical="top"/>
    </xf>
    <xf numFmtId="0" fontId="8" fillId="0" borderId="2" xfId="0" applyFont="1" applyBorder="1" applyAlignment="1">
      <alignment horizontal="center"/>
    </xf>
    <xf numFmtId="0" fontId="13" fillId="0" borderId="2" xfId="0" applyFont="1" applyBorder="1" applyAlignment="1">
      <alignment horizontal="center" vertical="center" wrapText="1"/>
    </xf>
    <xf numFmtId="0" fontId="13" fillId="0" borderId="2" xfId="0" applyFont="1" applyBorder="1" applyAlignment="1">
      <alignment horizontal="center" vertical="center"/>
    </xf>
    <xf numFmtId="1" fontId="0" fillId="0" borderId="0" xfId="0" applyNumberFormat="1"/>
    <xf numFmtId="0" fontId="13" fillId="0" borderId="5" xfId="0" applyFont="1" applyFill="1" applyBorder="1" applyAlignment="1">
      <alignment horizontal="right" vertical="top" wrapText="1"/>
    </xf>
    <xf numFmtId="0" fontId="13" fillId="0" borderId="2" xfId="0" applyFont="1" applyFill="1" applyBorder="1" applyAlignment="1">
      <alignment horizontal="right" vertical="center" wrapText="1"/>
    </xf>
    <xf numFmtId="0" fontId="66" fillId="0" borderId="3" xfId="1" applyFont="1" applyBorder="1" applyAlignment="1">
      <alignment horizontal="right" vertical="center" wrapText="1"/>
    </xf>
    <xf numFmtId="0" fontId="4" fillId="0" borderId="2" xfId="1" applyFont="1" applyBorder="1" applyAlignment="1">
      <alignment horizontal="right" vertical="center"/>
    </xf>
    <xf numFmtId="0" fontId="66" fillId="0" borderId="2" xfId="1" applyFont="1" applyBorder="1" applyAlignment="1">
      <alignment horizontal="right" vertical="center" wrapText="1"/>
    </xf>
    <xf numFmtId="0" fontId="8" fillId="0" borderId="0" xfId="0" applyFont="1" applyAlignment="1">
      <alignment horizontal="left"/>
    </xf>
    <xf numFmtId="0" fontId="8" fillId="0" borderId="0" xfId="0" applyFont="1" applyAlignment="1">
      <alignment horizontal="center" vertical="top" wrapText="1"/>
    </xf>
    <xf numFmtId="0" fontId="20" fillId="0" borderId="0" xfId="0" applyFont="1" applyAlignment="1">
      <alignment horizontal="left"/>
    </xf>
    <xf numFmtId="0" fontId="25" fillId="0" borderId="2" xfId="1" applyFont="1" applyBorder="1" applyAlignment="1">
      <alignment horizontal="right" vertical="top" wrapText="1"/>
    </xf>
    <xf numFmtId="0" fontId="37" fillId="0" borderId="2" xfId="0" applyFont="1" applyBorder="1" applyAlignment="1">
      <alignment horizontal="right" vertical="center" wrapText="1"/>
    </xf>
    <xf numFmtId="0" fontId="82" fillId="0" borderId="2" xfId="0" applyFont="1" applyBorder="1" applyAlignment="1">
      <alignment horizontal="center" vertical="center" wrapText="1"/>
    </xf>
    <xf numFmtId="0" fontId="3" fillId="0" borderId="2" xfId="0" applyFont="1" applyBorder="1" applyAlignment="1">
      <alignment horizontal="center" vertical="center"/>
    </xf>
    <xf numFmtId="2" fontId="13" fillId="0" borderId="0" xfId="3" applyNumberFormat="1"/>
    <xf numFmtId="0" fontId="59" fillId="0" borderId="0" xfId="3" applyFont="1"/>
    <xf numFmtId="0" fontId="67" fillId="0" borderId="0" xfId="3" applyFont="1"/>
    <xf numFmtId="2" fontId="67" fillId="0" borderId="0" xfId="3" applyNumberFormat="1" applyFont="1"/>
    <xf numFmtId="2" fontId="63" fillId="0" borderId="0" xfId="3" applyNumberFormat="1" applyFont="1"/>
    <xf numFmtId="0" fontId="13" fillId="0" borderId="2" xfId="3" applyBorder="1" applyAlignment="1">
      <alignment horizontal="right" vertical="center"/>
    </xf>
    <xf numFmtId="2" fontId="13" fillId="0" borderId="2" xfId="3" applyNumberFormat="1" applyBorder="1" applyAlignment="1">
      <alignment horizontal="right" vertical="center"/>
    </xf>
    <xf numFmtId="2" fontId="8" fillId="0" borderId="0" xfId="3" applyNumberFormat="1" applyFont="1"/>
    <xf numFmtId="2" fontId="8" fillId="5" borderId="2" xfId="3" applyNumberFormat="1" applyFont="1" applyFill="1" applyBorder="1" applyAlignment="1">
      <alignment vertical="center"/>
    </xf>
    <xf numFmtId="2" fontId="63" fillId="0" borderId="2" xfId="0" applyNumberFormat="1" applyFont="1" applyBorder="1" applyAlignment="1">
      <alignment horizontal="right" vertical="top" wrapText="1"/>
    </xf>
    <xf numFmtId="2" fontId="63" fillId="0" borderId="2" xfId="0" applyNumberFormat="1" applyFont="1" applyFill="1" applyBorder="1" applyAlignment="1">
      <alignment horizontal="right" vertical="top" wrapText="1"/>
    </xf>
    <xf numFmtId="2" fontId="63" fillId="0" borderId="2" xfId="0" applyNumberFormat="1" applyFont="1" applyFill="1" applyBorder="1" applyAlignment="1">
      <alignment horizontal="right"/>
    </xf>
    <xf numFmtId="2" fontId="63" fillId="0" borderId="2" xfId="0" applyNumberFormat="1" applyFont="1" applyBorder="1" applyAlignment="1">
      <alignment vertical="top" wrapText="1"/>
    </xf>
    <xf numFmtId="2" fontId="63" fillId="0" borderId="2" xfId="0" applyNumberFormat="1" applyFont="1" applyBorder="1" applyAlignment="1"/>
    <xf numFmtId="0" fontId="0" fillId="0" borderId="0" xfId="0" applyAlignment="1">
      <alignment horizontal="left"/>
    </xf>
    <xf numFmtId="0" fontId="13" fillId="0" borderId="0" xfId="2" applyAlignment="1">
      <alignment horizontal="left"/>
    </xf>
    <xf numFmtId="0" fontId="83" fillId="0" borderId="6" xfId="0" applyFont="1" applyBorder="1" applyAlignment="1">
      <alignment horizontal="center" vertical="center" wrapText="1"/>
    </xf>
    <xf numFmtId="0" fontId="83" fillId="0" borderId="6" xfId="0" applyFont="1" applyBorder="1" applyAlignment="1">
      <alignment horizontal="center" vertical="center"/>
    </xf>
    <xf numFmtId="2" fontId="0" fillId="0" borderId="0" xfId="0" applyNumberFormat="1"/>
    <xf numFmtId="0" fontId="13" fillId="0" borderId="2" xfId="2" applyFont="1" applyBorder="1" applyAlignment="1">
      <alignment horizontal="right" vertical="center"/>
    </xf>
    <xf numFmtId="0" fontId="0" fillId="0" borderId="0" xfId="0" applyAlignment="1">
      <alignment vertical="center"/>
    </xf>
    <xf numFmtId="0" fontId="8" fillId="4" borderId="2" xfId="2" applyFont="1" applyFill="1" applyBorder="1" applyAlignment="1">
      <alignment horizontal="left" vertical="top" wrapText="1"/>
    </xf>
    <xf numFmtId="0" fontId="13" fillId="0" borderId="2" xfId="2" applyBorder="1" applyAlignment="1">
      <alignment horizontal="left" vertical="center" wrapText="1"/>
    </xf>
    <xf numFmtId="0" fontId="13" fillId="0" borderId="2" xfId="2" applyFont="1" applyBorder="1" applyAlignment="1">
      <alignment horizontal="left" vertical="center" wrapText="1"/>
    </xf>
    <xf numFmtId="0" fontId="8" fillId="5" borderId="2" xfId="2" applyFont="1" applyFill="1" applyBorder="1" applyAlignment="1">
      <alignment horizontal="left"/>
    </xf>
    <xf numFmtId="0" fontId="12" fillId="0" borderId="0" xfId="2" applyFont="1" applyAlignment="1">
      <alignment horizontal="left"/>
    </xf>
    <xf numFmtId="0" fontId="84" fillId="0" borderId="0" xfId="1" applyFont="1"/>
    <xf numFmtId="0" fontId="8" fillId="4" borderId="5" xfId="0" applyFont="1" applyFill="1" applyBorder="1" applyAlignment="1">
      <alignment horizontal="center" vertical="top" wrapText="1"/>
    </xf>
    <xf numFmtId="0" fontId="8" fillId="4" borderId="2" xfId="0" applyFont="1" applyFill="1" applyBorder="1" applyAlignment="1">
      <alignment horizontal="center" vertical="top" wrapText="1"/>
    </xf>
    <xf numFmtId="0" fontId="8" fillId="5" borderId="2" xfId="0" applyFont="1" applyFill="1" applyBorder="1" applyAlignment="1">
      <alignment horizontal="center"/>
    </xf>
    <xf numFmtId="0" fontId="13" fillId="0" borderId="2" xfId="0" applyFont="1" applyBorder="1" applyAlignment="1">
      <alignment horizontal="center"/>
    </xf>
    <xf numFmtId="0" fontId="8" fillId="4" borderId="2" xfId="0" applyFont="1" applyFill="1" applyBorder="1" applyAlignment="1">
      <alignment horizontal="center" vertical="top"/>
    </xf>
    <xf numFmtId="0" fontId="8" fillId="5" borderId="2" xfId="0" applyFont="1" applyFill="1" applyBorder="1" applyAlignment="1">
      <alignment horizontal="center" vertical="top" wrapText="1"/>
    </xf>
    <xf numFmtId="0" fontId="8" fillId="4" borderId="1" xfId="0" applyFont="1" applyFill="1" applyBorder="1" applyAlignment="1">
      <alignment horizontal="center" vertical="top" wrapText="1"/>
    </xf>
    <xf numFmtId="0" fontId="38" fillId="4" borderId="2" xfId="0" applyFont="1" applyFill="1" applyBorder="1" applyAlignment="1">
      <alignment horizontal="center" vertical="top" wrapText="1"/>
    </xf>
    <xf numFmtId="0" fontId="48" fillId="4" borderId="2" xfId="0" applyFont="1" applyFill="1" applyBorder="1" applyAlignment="1">
      <alignment horizontal="center" vertical="top" wrapText="1"/>
    </xf>
    <xf numFmtId="0" fontId="48" fillId="4" borderId="5" xfId="0" applyFont="1" applyFill="1" applyBorder="1" applyAlignment="1">
      <alignment horizontal="center" vertical="top" wrapText="1"/>
    </xf>
    <xf numFmtId="0" fontId="28" fillId="4" borderId="2" xfId="1" applyFont="1" applyFill="1" applyBorder="1" applyAlignment="1">
      <alignment horizontal="center" vertical="top" wrapText="1"/>
    </xf>
    <xf numFmtId="0" fontId="28" fillId="4" borderId="3" xfId="1" applyFont="1" applyFill="1" applyBorder="1" applyAlignment="1">
      <alignment horizontal="center" vertical="top" wrapText="1"/>
    </xf>
    <xf numFmtId="0" fontId="28" fillId="4" borderId="5" xfId="1" applyFont="1" applyFill="1" applyBorder="1" applyAlignment="1">
      <alignment horizontal="center" vertical="top" wrapText="1"/>
    </xf>
    <xf numFmtId="0" fontId="37" fillId="0" borderId="2" xfId="0" applyFont="1" applyFill="1" applyBorder="1" applyAlignment="1">
      <alignment horizontal="right" vertical="center" wrapText="1"/>
    </xf>
    <xf numFmtId="0" fontId="13" fillId="0" borderId="2" xfId="1" applyFont="1" applyFill="1" applyBorder="1" applyAlignment="1">
      <alignment horizontal="right" vertical="center"/>
    </xf>
    <xf numFmtId="0" fontId="63" fillId="0" borderId="2" xfId="0" applyFont="1" applyBorder="1" applyAlignment="1">
      <alignment horizontal="right" vertical="center" wrapText="1"/>
    </xf>
    <xf numFmtId="0" fontId="13" fillId="4" borderId="2" xfId="0" applyFont="1" applyFill="1" applyBorder="1" applyAlignment="1">
      <alignment horizontal="center" vertical="center"/>
    </xf>
    <xf numFmtId="0" fontId="13" fillId="4" borderId="2" xfId="0" applyFont="1" applyFill="1" applyBorder="1" applyAlignment="1">
      <alignment horizontal="center" vertical="center" wrapText="1"/>
    </xf>
    <xf numFmtId="0" fontId="8" fillId="5" borderId="2" xfId="0" applyFont="1" applyFill="1" applyBorder="1" applyAlignment="1">
      <alignment vertical="center"/>
    </xf>
    <xf numFmtId="2" fontId="8" fillId="5" borderId="2" xfId="0" applyNumberFormat="1" applyFont="1" applyFill="1" applyBorder="1" applyAlignment="1">
      <alignment vertical="center" wrapText="1"/>
    </xf>
    <xf numFmtId="0" fontId="8" fillId="5" borderId="2" xfId="0" applyFont="1" applyFill="1" applyBorder="1" applyAlignment="1">
      <alignment horizontal="right" vertical="center" wrapText="1"/>
    </xf>
    <xf numFmtId="0" fontId="67" fillId="0" borderId="0" xfId="0" applyFont="1"/>
    <xf numFmtId="0" fontId="23" fillId="4" borderId="2" xfId="0" applyFont="1" applyFill="1" applyBorder="1" applyAlignment="1">
      <alignment horizontal="center" vertical="top"/>
    </xf>
    <xf numFmtId="0" fontId="8" fillId="5" borderId="2" xfId="0" applyFont="1" applyFill="1" applyBorder="1" applyAlignment="1">
      <alignment horizontal="center" vertical="center" wrapText="1"/>
    </xf>
    <xf numFmtId="0" fontId="49" fillId="4" borderId="2" xfId="0" applyFont="1" applyFill="1" applyBorder="1" applyAlignment="1">
      <alignment horizontal="center"/>
    </xf>
    <xf numFmtId="0" fontId="53" fillId="4" borderId="2" xfId="0" applyFont="1" applyFill="1" applyBorder="1" applyAlignment="1">
      <alignment horizontal="center" vertical="center" wrapText="1"/>
    </xf>
    <xf numFmtId="0" fontId="75" fillId="0" borderId="0" xfId="0" applyFont="1" applyBorder="1" applyAlignment="1"/>
    <xf numFmtId="0" fontId="39" fillId="4" borderId="2" xfId="0" quotePrefix="1" applyFont="1" applyFill="1" applyBorder="1" applyAlignment="1">
      <alignment horizontal="right" vertical="top" wrapText="1"/>
    </xf>
    <xf numFmtId="0" fontId="8" fillId="4" borderId="2" xfId="1" applyFont="1" applyFill="1" applyBorder="1" applyAlignment="1">
      <alignment horizontal="center" vertical="center"/>
    </xf>
    <xf numFmtId="0" fontId="39" fillId="4" borderId="2" xfId="0" applyFont="1" applyFill="1" applyBorder="1" applyAlignment="1">
      <alignment horizontal="center" vertical="top" wrapText="1"/>
    </xf>
    <xf numFmtId="0" fontId="67" fillId="0" borderId="0" xfId="1" applyFont="1" applyAlignment="1"/>
    <xf numFmtId="0" fontId="52" fillId="4" borderId="2" xfId="0" applyFont="1" applyFill="1" applyBorder="1" applyAlignment="1">
      <alignment vertical="top" wrapText="1"/>
    </xf>
    <xf numFmtId="0" fontId="52" fillId="4" borderId="2" xfId="0" applyFont="1" applyFill="1" applyBorder="1" applyAlignment="1">
      <alignment horizontal="center" vertical="top" wrapText="1"/>
    </xf>
    <xf numFmtId="0" fontId="52" fillId="4" borderId="3" xfId="0" applyFont="1" applyFill="1" applyBorder="1" applyAlignment="1">
      <alignment horizontal="center" vertical="top" wrapText="1"/>
    </xf>
    <xf numFmtId="0" fontId="57" fillId="4" borderId="2" xfId="0" applyFont="1" applyFill="1" applyBorder="1" applyAlignment="1">
      <alignment vertical="top" wrapText="1"/>
    </xf>
    <xf numFmtId="0" fontId="57" fillId="4" borderId="2" xfId="0" applyFont="1" applyFill="1" applyBorder="1" applyAlignment="1">
      <alignment horizontal="center" vertical="top" wrapText="1"/>
    </xf>
    <xf numFmtId="0" fontId="48" fillId="4" borderId="2" xfId="0" applyFont="1" applyFill="1" applyBorder="1" applyAlignment="1">
      <alignment vertical="top" wrapText="1"/>
    </xf>
    <xf numFmtId="0" fontId="58" fillId="5" borderId="2" xfId="0" applyFont="1" applyFill="1" applyBorder="1" applyAlignment="1">
      <alignment horizontal="center" vertical="center" wrapText="1"/>
    </xf>
    <xf numFmtId="0" fontId="58" fillId="5" borderId="2" xfId="0" applyFont="1" applyFill="1" applyBorder="1" applyAlignment="1">
      <alignment vertical="center" wrapText="1"/>
    </xf>
    <xf numFmtId="0" fontId="58" fillId="5" borderId="5" xfId="0" applyFont="1" applyFill="1" applyBorder="1" applyAlignment="1">
      <alignment vertical="center" wrapText="1"/>
    </xf>
    <xf numFmtId="0" fontId="48" fillId="5" borderId="2" xfId="0" applyFont="1" applyFill="1" applyBorder="1" applyAlignment="1">
      <alignment horizontal="center" vertical="center"/>
    </xf>
    <xf numFmtId="0" fontId="48" fillId="5" borderId="2" xfId="0" applyFont="1" applyFill="1" applyBorder="1" applyAlignment="1">
      <alignment horizontal="center"/>
    </xf>
    <xf numFmtId="0" fontId="21" fillId="4" borderId="2" xfId="0" applyFont="1" applyFill="1" applyBorder="1" applyAlignment="1">
      <alignment horizontal="center" vertical="top" wrapText="1"/>
    </xf>
    <xf numFmtId="0" fontId="30" fillId="4" borderId="2" xfId="0" applyFont="1" applyFill="1" applyBorder="1" applyAlignment="1">
      <alignment horizontal="center" vertical="top" wrapText="1"/>
    </xf>
    <xf numFmtId="0" fontId="19" fillId="5" borderId="2" xfId="0" applyFont="1" applyFill="1" applyBorder="1" applyAlignment="1">
      <alignment vertical="top" wrapText="1"/>
    </xf>
    <xf numFmtId="0" fontId="21" fillId="5" borderId="2" xfId="0" applyFont="1" applyFill="1" applyBorder="1" applyAlignment="1">
      <alignment vertical="top" wrapText="1"/>
    </xf>
    <xf numFmtId="0" fontId="21" fillId="5" borderId="2" xfId="0" applyFont="1" applyFill="1" applyBorder="1" applyAlignment="1">
      <alignment horizontal="center" vertical="center" wrapText="1"/>
    </xf>
    <xf numFmtId="0" fontId="21" fillId="5" borderId="2" xfId="0" applyFont="1" applyFill="1" applyBorder="1" applyAlignment="1">
      <alignment horizontal="center" vertical="top" wrapText="1"/>
    </xf>
    <xf numFmtId="0" fontId="8" fillId="5" borderId="5" xfId="0" applyFont="1" applyFill="1" applyBorder="1" applyAlignment="1">
      <alignment horizontal="center" vertical="top" wrapText="1"/>
    </xf>
    <xf numFmtId="0" fontId="8" fillId="5" borderId="9" xfId="0" applyFont="1" applyFill="1" applyBorder="1" applyAlignment="1">
      <alignment vertical="center"/>
    </xf>
    <xf numFmtId="0" fontId="8" fillId="5" borderId="6" xfId="0" applyFont="1" applyFill="1" applyBorder="1" applyAlignment="1">
      <alignment vertical="center"/>
    </xf>
    <xf numFmtId="0" fontId="67" fillId="2" borderId="7" xfId="0" applyFont="1" applyFill="1" applyBorder="1" applyAlignment="1"/>
    <xf numFmtId="0" fontId="0" fillId="5" borderId="9" xfId="0" applyFill="1" applyBorder="1" applyAlignment="1"/>
    <xf numFmtId="0" fontId="0" fillId="5" borderId="6" xfId="0" applyFill="1" applyBorder="1" applyAlignment="1"/>
    <xf numFmtId="0" fontId="8" fillId="5" borderId="5" xfId="0" applyFont="1" applyFill="1" applyBorder="1" applyAlignment="1"/>
    <xf numFmtId="0" fontId="8" fillId="5" borderId="6" xfId="0" applyFont="1" applyFill="1" applyBorder="1" applyAlignment="1"/>
    <xf numFmtId="0" fontId="28" fillId="5" borderId="2" xfId="1" applyFont="1" applyFill="1" applyBorder="1" applyAlignment="1">
      <alignment horizontal="right" vertical="top" wrapText="1"/>
    </xf>
    <xf numFmtId="0" fontId="28" fillId="5" borderId="2" xfId="1" applyFont="1" applyFill="1" applyBorder="1" applyAlignment="1">
      <alignment horizontal="center" vertical="top" wrapText="1"/>
    </xf>
    <xf numFmtId="0" fontId="28" fillId="5" borderId="2" xfId="1" applyFont="1" applyFill="1" applyBorder="1" applyAlignment="1">
      <alignment horizontal="right" vertical="center" wrapText="1"/>
    </xf>
    <xf numFmtId="0" fontId="28" fillId="5" borderId="3" xfId="1" applyFont="1" applyFill="1" applyBorder="1" applyAlignment="1">
      <alignment horizontal="right" vertical="center" wrapText="1"/>
    </xf>
    <xf numFmtId="1" fontId="13" fillId="0" borderId="2" xfId="0" applyNumberFormat="1" applyFont="1" applyBorder="1" applyAlignment="1">
      <alignment horizontal="right" vertical="top" wrapText="1"/>
    </xf>
    <xf numFmtId="1" fontId="13" fillId="0" borderId="2" xfId="0" applyNumberFormat="1" applyFont="1" applyFill="1" applyBorder="1" applyAlignment="1">
      <alignment horizontal="right" vertical="top" wrapText="1"/>
    </xf>
    <xf numFmtId="1" fontId="13" fillId="0" borderId="2" xfId="0" applyNumberFormat="1" applyFont="1" applyFill="1" applyBorder="1" applyAlignment="1">
      <alignment horizontal="right"/>
    </xf>
    <xf numFmtId="0" fontId="8" fillId="4" borderId="2" xfId="0" applyFont="1" applyFill="1" applyBorder="1" applyAlignment="1">
      <alignment horizontal="center" vertical="top" wrapText="1"/>
    </xf>
    <xf numFmtId="0" fontId="13" fillId="0" borderId="2" xfId="0" applyFont="1" applyBorder="1" applyAlignment="1">
      <alignment horizontal="center" vertical="center" wrapText="1"/>
    </xf>
    <xf numFmtId="0" fontId="8" fillId="4" borderId="2" xfId="2" applyFont="1" applyFill="1" applyBorder="1" applyAlignment="1">
      <alignment horizontal="center" vertical="top" wrapText="1"/>
    </xf>
    <xf numFmtId="0" fontId="8" fillId="4" borderId="2" xfId="0" applyFont="1" applyFill="1" applyBorder="1" applyAlignment="1">
      <alignment horizontal="left" vertical="top" wrapText="1"/>
    </xf>
    <xf numFmtId="0" fontId="0" fillId="0" borderId="2" xfId="0" applyBorder="1" applyAlignment="1">
      <alignment horizontal="left"/>
    </xf>
    <xf numFmtId="0" fontId="8" fillId="4" borderId="2" xfId="0" applyFont="1" applyFill="1" applyBorder="1" applyAlignment="1">
      <alignment horizontal="center" vertical="top" wrapText="1"/>
    </xf>
    <xf numFmtId="0" fontId="8" fillId="5" borderId="2" xfId="0" applyFont="1" applyFill="1" applyBorder="1" applyAlignment="1">
      <alignment horizontal="center"/>
    </xf>
    <xf numFmtId="0" fontId="13" fillId="0" borderId="2" xfId="0" applyFont="1" applyBorder="1" applyAlignment="1">
      <alignment horizontal="center"/>
    </xf>
    <xf numFmtId="0" fontId="68" fillId="0" borderId="0" xfId="0" applyFont="1" applyAlignment="1">
      <alignment horizontal="center"/>
    </xf>
    <xf numFmtId="0" fontId="8" fillId="0" borderId="0" xfId="0" applyFont="1" applyAlignment="1">
      <alignment horizontal="left"/>
    </xf>
    <xf numFmtId="0" fontId="8" fillId="0" borderId="0" xfId="0" applyFont="1" applyAlignment="1">
      <alignment horizontal="center"/>
    </xf>
    <xf numFmtId="0" fontId="8" fillId="0" borderId="0" xfId="1" applyFont="1" applyAlignment="1">
      <alignment horizontal="center" vertical="top" wrapText="1"/>
    </xf>
    <xf numFmtId="0" fontId="8" fillId="0" borderId="0" xfId="1" applyFont="1" applyAlignment="1">
      <alignment horizontal="center"/>
    </xf>
    <xf numFmtId="0" fontId="35" fillId="0" borderId="0" xfId="0" applyFont="1" applyAlignment="1">
      <alignment horizontal="center"/>
    </xf>
    <xf numFmtId="0" fontId="74" fillId="0" borderId="0" xfId="0" applyFont="1" applyAlignment="1">
      <alignment horizontal="center"/>
    </xf>
    <xf numFmtId="0" fontId="8" fillId="4" borderId="1" xfId="0" applyFont="1" applyFill="1" applyBorder="1" applyAlignment="1">
      <alignment horizontal="center" vertical="top" wrapText="1"/>
    </xf>
    <xf numFmtId="0" fontId="13" fillId="0" borderId="0" xfId="0" applyFont="1"/>
    <xf numFmtId="0" fontId="20" fillId="0" borderId="0" xfId="0" applyFont="1" applyAlignment="1">
      <alignment horizontal="left"/>
    </xf>
    <xf numFmtId="0" fontId="8" fillId="4" borderId="2" xfId="1" applyFont="1" applyFill="1" applyBorder="1" applyAlignment="1">
      <alignment horizontal="center" vertical="center" wrapText="1"/>
    </xf>
    <xf numFmtId="0" fontId="13" fillId="0" borderId="2" xfId="0" applyFont="1" applyBorder="1" applyAlignment="1">
      <alignment horizontal="center" vertical="center" wrapText="1"/>
    </xf>
    <xf numFmtId="0" fontId="73" fillId="0" borderId="0" xfId="0" applyFont="1" applyAlignment="1">
      <alignment horizontal="center"/>
    </xf>
    <xf numFmtId="0" fontId="48" fillId="4" borderId="2" xfId="0" applyFont="1" applyFill="1" applyBorder="1" applyAlignment="1">
      <alignment horizontal="center" vertical="top" wrapText="1"/>
    </xf>
    <xf numFmtId="0" fontId="23" fillId="0" borderId="0" xfId="1" applyFont="1" applyAlignment="1">
      <alignment horizontal="right"/>
    </xf>
    <xf numFmtId="0" fontId="28" fillId="4" borderId="2" xfId="1" applyFont="1" applyFill="1" applyBorder="1" applyAlignment="1">
      <alignment horizontal="center" vertical="top" wrapText="1"/>
    </xf>
    <xf numFmtId="0" fontId="8" fillId="0" borderId="0" xfId="0" applyFont="1" applyAlignment="1">
      <alignment vertical="top" wrapText="1"/>
    </xf>
    <xf numFmtId="2" fontId="13" fillId="0" borderId="2" xfId="0" applyNumberFormat="1" applyFont="1" applyBorder="1" applyAlignment="1">
      <alignment horizontal="right" vertical="center"/>
    </xf>
    <xf numFmtId="0" fontId="61" fillId="0" borderId="0" xfId="0" applyFont="1" applyBorder="1"/>
    <xf numFmtId="0" fontId="13" fillId="0" borderId="0" xfId="0" applyFont="1" applyFill="1"/>
    <xf numFmtId="0" fontId="13" fillId="0" borderId="0" xfId="0" applyFont="1" applyFill="1" applyBorder="1"/>
    <xf numFmtId="0" fontId="8" fillId="0" borderId="0" xfId="0" applyFont="1" applyFill="1" applyBorder="1" applyAlignment="1"/>
    <xf numFmtId="2" fontId="0" fillId="5" borderId="2" xfId="0" applyNumberFormat="1" applyFill="1" applyBorder="1"/>
    <xf numFmtId="0" fontId="23" fillId="2" borderId="0" xfId="0" applyFont="1" applyFill="1" applyAlignment="1">
      <alignment horizontal="right"/>
    </xf>
    <xf numFmtId="0" fontId="13" fillId="0" borderId="2" xfId="2" applyFill="1" applyBorder="1" applyAlignment="1">
      <alignment horizontal="left" vertical="center" wrapText="1"/>
    </xf>
    <xf numFmtId="0" fontId="37" fillId="0" borderId="2" xfId="0" quotePrefix="1" applyFont="1" applyBorder="1" applyAlignment="1">
      <alignment horizontal="left" vertical="top" wrapText="1"/>
    </xf>
    <xf numFmtId="0" fontId="37" fillId="0" borderId="2" xfId="0" applyFont="1" applyBorder="1" applyAlignment="1">
      <alignment horizontal="left" vertical="center" wrapText="1"/>
    </xf>
    <xf numFmtId="0" fontId="37" fillId="0" borderId="2" xfId="0" applyFont="1" applyBorder="1" applyAlignment="1">
      <alignment horizontal="left" vertical="top" wrapText="1"/>
    </xf>
    <xf numFmtId="0" fontId="9" fillId="2" borderId="0" xfId="0" applyFont="1" applyFill="1" applyAlignment="1"/>
    <xf numFmtId="0" fontId="20" fillId="0" borderId="0" xfId="2" applyFont="1" applyAlignment="1">
      <alignment horizontal="left"/>
    </xf>
    <xf numFmtId="0" fontId="8" fillId="0" borderId="0" xfId="2" applyFont="1" applyAlignment="1">
      <alignment horizontal="center"/>
    </xf>
    <xf numFmtId="0" fontId="8" fillId="0" borderId="0" xfId="2" applyFont="1" applyAlignment="1">
      <alignment horizontal="left"/>
    </xf>
    <xf numFmtId="0" fontId="13" fillId="0" borderId="2" xfId="2" applyFont="1" applyBorder="1"/>
    <xf numFmtId="0" fontId="13" fillId="0" borderId="0" xfId="2" applyFont="1" applyBorder="1"/>
    <xf numFmtId="0" fontId="8" fillId="0" borderId="0" xfId="2" applyFont="1" applyAlignment="1">
      <alignment horizontal="right" vertical="top" wrapText="1"/>
    </xf>
    <xf numFmtId="0" fontId="8" fillId="6" borderId="2" xfId="2" applyFont="1" applyFill="1" applyBorder="1" applyAlignment="1">
      <alignment horizontal="center" vertical="top" wrapText="1"/>
    </xf>
    <xf numFmtId="2" fontId="13" fillId="0" borderId="2" xfId="0" applyNumberFormat="1" applyFont="1" applyBorder="1" applyAlignment="1">
      <alignment horizontal="right"/>
    </xf>
    <xf numFmtId="0" fontId="13" fillId="0" borderId="0" xfId="0" applyFont="1"/>
    <xf numFmtId="2" fontId="63" fillId="0" borderId="2" xfId="0" applyNumberFormat="1" applyFont="1" applyBorder="1" applyAlignment="1">
      <alignment vertical="center"/>
    </xf>
    <xf numFmtId="0" fontId="19" fillId="0" borderId="2" xfId="4" applyFont="1" applyBorder="1" applyAlignment="1">
      <alignment horizontal="right" vertical="center" wrapText="1"/>
    </xf>
    <xf numFmtId="0" fontId="13" fillId="0" borderId="8" xfId="0" applyFont="1" applyBorder="1" applyAlignment="1">
      <alignment vertical="top" wrapText="1"/>
    </xf>
    <xf numFmtId="0" fontId="13" fillId="5" borderId="2" xfId="0" applyFont="1" applyFill="1" applyBorder="1" applyAlignment="1">
      <alignment horizontal="right" vertical="top" wrapText="1"/>
    </xf>
    <xf numFmtId="0" fontId="8" fillId="5" borderId="2" xfId="0" applyFont="1" applyFill="1" applyBorder="1" applyAlignment="1">
      <alignment vertical="top" wrapText="1"/>
    </xf>
    <xf numFmtId="2" fontId="13" fillId="0" borderId="2" xfId="0" applyNumberFormat="1" applyFont="1" applyBorder="1" applyAlignment="1">
      <alignment horizontal="right"/>
    </xf>
    <xf numFmtId="0" fontId="13" fillId="0" borderId="0" xfId="0" quotePrefix="1" applyFont="1" applyFill="1" applyBorder="1" applyAlignment="1">
      <alignment horizontal="center"/>
    </xf>
    <xf numFmtId="0" fontId="8" fillId="0" borderId="0" xfId="0" applyFont="1" applyFill="1" applyBorder="1" applyAlignment="1">
      <alignment horizontal="center"/>
    </xf>
    <xf numFmtId="2" fontId="8" fillId="0" borderId="0" xfId="0" applyNumberFormat="1" applyFont="1" applyFill="1" applyBorder="1"/>
    <xf numFmtId="2" fontId="8" fillId="0" borderId="0" xfId="0" applyNumberFormat="1" applyFont="1" applyFill="1" applyBorder="1" applyAlignment="1">
      <alignment horizontal="right" vertical="top" wrapText="1"/>
    </xf>
    <xf numFmtId="2" fontId="8" fillId="0" borderId="0" xfId="0" applyNumberFormat="1" applyFont="1" applyFill="1" applyBorder="1" applyAlignment="1"/>
    <xf numFmtId="164" fontId="13" fillId="0" borderId="2" xfId="5" applyNumberFormat="1" applyFont="1" applyBorder="1" applyAlignment="1">
      <alignment horizontal="right" vertical="center" wrapText="1"/>
    </xf>
    <xf numFmtId="164" fontId="13" fillId="0" borderId="2" xfId="5" applyNumberFormat="1" applyFont="1" applyBorder="1" applyAlignment="1">
      <alignment horizontal="right" vertical="center"/>
    </xf>
    <xf numFmtId="164" fontId="13" fillId="0" borderId="2" xfId="5" applyNumberFormat="1" applyFont="1" applyFill="1" applyBorder="1" applyAlignment="1">
      <alignment horizontal="right" vertical="center"/>
    </xf>
    <xf numFmtId="2" fontId="8" fillId="0" borderId="2" xfId="0" applyNumberFormat="1" applyFont="1" applyBorder="1" applyAlignment="1">
      <alignment horizontal="center" vertical="center" wrapText="1"/>
    </xf>
    <xf numFmtId="2" fontId="8" fillId="5" borderId="2" xfId="0" applyNumberFormat="1" applyFont="1" applyFill="1" applyBorder="1" applyAlignment="1">
      <alignment horizontal="center" vertical="center" wrapText="1"/>
    </xf>
    <xf numFmtId="2" fontId="67" fillId="0" borderId="0" xfId="0" applyNumberFormat="1" applyFont="1"/>
    <xf numFmtId="2" fontId="13" fillId="0" borderId="0" xfId="0" applyNumberFormat="1" applyFont="1" applyBorder="1"/>
    <xf numFmtId="0" fontId="8" fillId="4" borderId="2" xfId="0" applyFont="1" applyFill="1" applyBorder="1" applyAlignment="1">
      <alignment horizontal="center" vertical="top" wrapText="1"/>
    </xf>
    <xf numFmtId="0" fontId="8" fillId="5" borderId="2" xfId="0" applyFont="1" applyFill="1" applyBorder="1" applyAlignment="1">
      <alignment horizontal="center"/>
    </xf>
    <xf numFmtId="0" fontId="8" fillId="0" borderId="0" xfId="0" applyFont="1" applyBorder="1" applyAlignment="1">
      <alignment horizontal="left" vertical="center"/>
    </xf>
    <xf numFmtId="165" fontId="8" fillId="0" borderId="0" xfId="0" applyNumberFormat="1" applyFont="1" applyBorder="1" applyAlignment="1">
      <alignment horizontal="center" vertical="center"/>
    </xf>
    <xf numFmtId="1" fontId="8" fillId="0" borderId="0" xfId="0" applyNumberFormat="1" applyFont="1" applyBorder="1" applyAlignment="1">
      <alignment horizontal="center" vertical="center"/>
    </xf>
    <xf numFmtId="1" fontId="64" fillId="0" borderId="0" xfId="0" applyNumberFormat="1" applyFont="1" applyBorder="1" applyAlignment="1">
      <alignment horizontal="right" vertical="center"/>
    </xf>
    <xf numFmtId="2" fontId="8" fillId="0" borderId="0" xfId="0" applyNumberFormat="1" applyFont="1" applyBorder="1" applyAlignment="1">
      <alignment horizontal="right" vertical="center"/>
    </xf>
    <xf numFmtId="2" fontId="64" fillId="0" borderId="0" xfId="0" applyNumberFormat="1" applyFont="1" applyBorder="1" applyAlignment="1">
      <alignment horizontal="right" vertical="center"/>
    </xf>
    <xf numFmtId="0" fontId="8" fillId="0" borderId="0" xfId="0" applyFont="1" applyFill="1" applyBorder="1" applyAlignment="1">
      <alignment horizontal="left" vertical="center"/>
    </xf>
    <xf numFmtId="2" fontId="8" fillId="0" borderId="0" xfId="0" applyNumberFormat="1" applyFont="1" applyAlignment="1">
      <alignment horizontal="right"/>
    </xf>
    <xf numFmtId="2" fontId="8" fillId="0" borderId="0" xfId="0" applyNumberFormat="1" applyFont="1" applyFill="1" applyBorder="1" applyAlignment="1">
      <alignment horizontal="right" vertical="center"/>
    </xf>
    <xf numFmtId="2" fontId="0" fillId="0" borderId="0" xfId="0" applyNumberFormat="1" applyAlignment="1">
      <alignment horizontal="right"/>
    </xf>
    <xf numFmtId="2" fontId="13" fillId="0" borderId="0" xfId="4" applyNumberFormat="1"/>
    <xf numFmtId="2" fontId="13" fillId="0" borderId="0" xfId="4" applyNumberFormat="1" applyAlignment="1">
      <alignment vertical="center"/>
    </xf>
    <xf numFmtId="2" fontId="13" fillId="0" borderId="0" xfId="0" applyNumberFormat="1" applyFont="1" applyAlignment="1">
      <alignment vertical="top" wrapText="1"/>
    </xf>
    <xf numFmtId="0" fontId="66" fillId="0" borderId="18" xfId="0" applyFont="1" applyBorder="1" applyAlignment="1" applyProtection="1">
      <alignment horizontal="right" vertical="top" wrapText="1" readingOrder="1"/>
      <protection locked="0"/>
    </xf>
    <xf numFmtId="0" fontId="66" fillId="0" borderId="19" xfId="0" applyFont="1" applyBorder="1" applyAlignment="1" applyProtection="1">
      <alignment vertical="top" wrapText="1" readingOrder="1"/>
      <protection locked="0"/>
    </xf>
    <xf numFmtId="2" fontId="13" fillId="0" borderId="2" xfId="0" applyNumberFormat="1" applyFont="1" applyBorder="1" applyAlignment="1">
      <alignment horizontal="right"/>
    </xf>
    <xf numFmtId="2" fontId="8" fillId="5" borderId="2" xfId="0" applyNumberFormat="1" applyFont="1" applyFill="1" applyBorder="1" applyAlignment="1">
      <alignment horizontal="right"/>
    </xf>
    <xf numFmtId="2" fontId="13" fillId="0" borderId="2" xfId="0" applyNumberFormat="1" applyFont="1" applyBorder="1" applyAlignment="1">
      <alignment horizontal="right" vertical="center"/>
    </xf>
    <xf numFmtId="1" fontId="13" fillId="0" borderId="0" xfId="0" applyNumberFormat="1" applyFont="1"/>
    <xf numFmtId="2" fontId="63" fillId="0" borderId="2" xfId="0" applyNumberFormat="1" applyFont="1" applyBorder="1" applyAlignment="1">
      <alignment horizontal="right"/>
    </xf>
    <xf numFmtId="2" fontId="63" fillId="0" borderId="2" xfId="0" applyNumberFormat="1" applyFont="1" applyFill="1" applyBorder="1" applyAlignment="1">
      <alignment vertical="top" wrapText="1"/>
    </xf>
    <xf numFmtId="2" fontId="63" fillId="0" borderId="2" xfId="0" applyNumberFormat="1" applyFont="1" applyBorder="1" applyAlignment="1">
      <alignment horizontal="right" vertical="top"/>
    </xf>
    <xf numFmtId="164" fontId="8" fillId="5" borderId="2" xfId="0" applyNumberFormat="1" applyFont="1" applyFill="1" applyBorder="1" applyAlignment="1">
      <alignment vertical="center"/>
    </xf>
    <xf numFmtId="1" fontId="37" fillId="0" borderId="2" xfId="0" applyNumberFormat="1" applyFont="1" applyBorder="1" applyAlignment="1">
      <alignment horizontal="right" vertical="top" wrapText="1"/>
    </xf>
    <xf numFmtId="1" fontId="37" fillId="0" borderId="2" xfId="0" applyNumberFormat="1" applyFont="1" applyFill="1" applyBorder="1" applyAlignment="1">
      <alignment horizontal="right" vertical="top" wrapText="1"/>
    </xf>
    <xf numFmtId="1" fontId="13" fillId="0" borderId="2" xfId="1" applyNumberFormat="1" applyFont="1" applyBorder="1" applyAlignment="1">
      <alignment horizontal="right"/>
    </xf>
    <xf numFmtId="0" fontId="37" fillId="0" borderId="2" xfId="0" quotePrefix="1" applyFont="1" applyFill="1" applyBorder="1" applyAlignment="1">
      <alignment horizontal="right" vertical="center" wrapText="1"/>
    </xf>
    <xf numFmtId="0" fontId="0" fillId="0" borderId="2" xfId="0" applyFill="1" applyBorder="1" applyAlignment="1">
      <alignment vertical="center"/>
    </xf>
    <xf numFmtId="0" fontId="8" fillId="5" borderId="2" xfId="0" applyFont="1" applyFill="1" applyBorder="1" applyAlignment="1">
      <alignment horizontal="right"/>
    </xf>
    <xf numFmtId="0" fontId="8" fillId="4" borderId="2" xfId="0" applyFont="1" applyFill="1" applyBorder="1" applyAlignment="1">
      <alignment horizontal="center" vertical="top" wrapText="1"/>
    </xf>
    <xf numFmtId="0" fontId="8" fillId="5" borderId="5" xfId="0" applyFont="1" applyFill="1" applyBorder="1" applyAlignment="1">
      <alignment vertical="top" wrapText="1"/>
    </xf>
    <xf numFmtId="0" fontId="54" fillId="0" borderId="2" xfId="0" applyFont="1" applyBorder="1" applyAlignment="1">
      <alignment horizontal="right" vertical="center" wrapText="1"/>
    </xf>
    <xf numFmtId="0" fontId="5" fillId="0" borderId="2" xfId="0" applyFont="1" applyBorder="1" applyAlignment="1">
      <alignment horizontal="right"/>
    </xf>
    <xf numFmtId="0" fontId="8" fillId="5" borderId="2" xfId="0" applyFont="1" applyFill="1" applyBorder="1" applyAlignment="1">
      <alignment horizontal="right"/>
    </xf>
    <xf numFmtId="0" fontId="37" fillId="0" borderId="3" xfId="0" applyFont="1" applyBorder="1" applyAlignment="1">
      <alignment horizontal="right" wrapText="1"/>
    </xf>
    <xf numFmtId="2" fontId="37" fillId="0" borderId="3" xfId="0" applyNumberFormat="1" applyFont="1" applyBorder="1" applyAlignment="1">
      <alignment horizontal="right" wrapText="1"/>
    </xf>
    <xf numFmtId="0" fontId="37" fillId="0" borderId="2" xfId="0" quotePrefix="1" applyFont="1" applyBorder="1" applyAlignment="1">
      <alignment horizontal="right" wrapText="1"/>
    </xf>
    <xf numFmtId="0" fontId="13" fillId="5" borderId="2" xfId="0" applyFont="1" applyFill="1" applyBorder="1" applyAlignment="1">
      <alignment horizontal="right"/>
    </xf>
    <xf numFmtId="2" fontId="63" fillId="0" borderId="2" xfId="3" applyNumberFormat="1" applyFont="1" applyBorder="1" applyAlignment="1">
      <alignment horizontal="right" vertical="center"/>
    </xf>
    <xf numFmtId="0" fontId="13" fillId="7" borderId="2" xfId="3" applyFill="1" applyBorder="1" applyAlignment="1">
      <alignment horizontal="right"/>
    </xf>
    <xf numFmtId="2" fontId="13" fillId="7" borderId="2" xfId="3" applyNumberFormat="1" applyFill="1" applyBorder="1" applyAlignment="1">
      <alignment horizontal="right" vertical="center"/>
    </xf>
    <xf numFmtId="0" fontId="23" fillId="7" borderId="2" xfId="3" applyFont="1" applyFill="1" applyBorder="1" applyAlignment="1">
      <alignment horizontal="center" vertical="top" wrapText="1"/>
    </xf>
    <xf numFmtId="0" fontId="23" fillId="7" borderId="2" xfId="3" applyFont="1" applyFill="1" applyBorder="1" applyAlignment="1">
      <alignment horizontal="center"/>
    </xf>
    <xf numFmtId="0" fontId="8" fillId="7" borderId="2" xfId="3" applyFont="1" applyFill="1" applyBorder="1"/>
    <xf numFmtId="0" fontId="19" fillId="0" borderId="2" xfId="4" applyFont="1" applyFill="1" applyBorder="1" applyAlignment="1">
      <alignment horizontal="center" vertical="center" wrapText="1"/>
    </xf>
    <xf numFmtId="0" fontId="13" fillId="0" borderId="2" xfId="0" applyFont="1" applyFill="1" applyBorder="1" applyAlignment="1">
      <alignment horizontal="center" vertical="center" wrapText="1"/>
    </xf>
    <xf numFmtId="0" fontId="13" fillId="0" borderId="2" xfId="0" applyFont="1" applyFill="1" applyBorder="1" applyAlignment="1">
      <alignment horizontal="left" vertical="center" wrapText="1"/>
    </xf>
    <xf numFmtId="0" fontId="37" fillId="0" borderId="3" xfId="0" applyFont="1" applyFill="1" applyBorder="1" applyAlignment="1">
      <alignment horizontal="right" wrapText="1"/>
    </xf>
    <xf numFmtId="2" fontId="8" fillId="5" borderId="2" xfId="0" applyNumberFormat="1" applyFont="1" applyFill="1" applyBorder="1" applyAlignment="1">
      <alignment horizontal="right"/>
    </xf>
    <xf numFmtId="0" fontId="37" fillId="0" borderId="3" xfId="0" applyNumberFormat="1" applyFont="1" applyBorder="1" applyAlignment="1">
      <alignment horizontal="right" wrapText="1"/>
    </xf>
    <xf numFmtId="0" fontId="37" fillId="0" borderId="3" xfId="0" applyNumberFormat="1" applyFont="1" applyFill="1" applyBorder="1" applyAlignment="1">
      <alignment horizontal="right" wrapText="1"/>
    </xf>
    <xf numFmtId="0" fontId="93" fillId="2" borderId="2" xfId="2" applyNumberFormat="1" applyFont="1" applyFill="1" applyBorder="1" applyAlignment="1">
      <alignment horizontal="right" vertical="center" wrapText="1"/>
    </xf>
    <xf numFmtId="2" fontId="37" fillId="0" borderId="0" xfId="0" applyNumberFormat="1" applyFont="1" applyFill="1" applyBorder="1" applyAlignment="1">
      <alignment horizontal="right" wrapText="1"/>
    </xf>
    <xf numFmtId="2" fontId="37" fillId="0" borderId="3" xfId="0" applyNumberFormat="1" applyFont="1" applyBorder="1" applyAlignment="1">
      <alignment horizontal="right"/>
    </xf>
    <xf numFmtId="2" fontId="37" fillId="0" borderId="3" xfId="0" applyNumberFormat="1" applyFont="1" applyFill="1" applyBorder="1" applyAlignment="1">
      <alignment horizontal="right"/>
    </xf>
    <xf numFmtId="0" fontId="13" fillId="0" borderId="5" xfId="0" applyFont="1" applyFill="1" applyBorder="1" applyAlignment="1">
      <alignment horizontal="right"/>
    </xf>
    <xf numFmtId="0" fontId="8" fillId="5" borderId="2" xfId="0" applyFont="1" applyFill="1" applyBorder="1" applyAlignment="1">
      <alignment horizontal="center"/>
    </xf>
    <xf numFmtId="0" fontId="38" fillId="0" borderId="0" xfId="0" applyFont="1" applyFill="1" applyBorder="1" applyAlignment="1"/>
    <xf numFmtId="0" fontId="38" fillId="0" borderId="1" xfId="0" applyFont="1" applyFill="1" applyBorder="1" applyAlignment="1">
      <alignment vertical="center" wrapText="1"/>
    </xf>
    <xf numFmtId="0" fontId="39" fillId="0" borderId="2" xfId="0" quotePrefix="1" applyFont="1" applyFill="1" applyBorder="1" applyAlignment="1">
      <alignment horizontal="center" vertical="top" wrapText="1"/>
    </xf>
    <xf numFmtId="0" fontId="37" fillId="0" borderId="2" xfId="0" quotePrefix="1" applyFont="1" applyFill="1" applyBorder="1" applyAlignment="1">
      <alignment horizontal="center" vertical="top" wrapText="1"/>
    </xf>
    <xf numFmtId="0" fontId="66" fillId="0" borderId="18" xfId="0" applyFont="1" applyFill="1" applyBorder="1" applyAlignment="1" applyProtection="1">
      <alignment horizontal="right" vertical="top" wrapText="1" readingOrder="1"/>
      <protection locked="0"/>
    </xf>
    <xf numFmtId="1" fontId="37" fillId="0" borderId="2" xfId="0" quotePrefix="1" applyNumberFormat="1" applyFont="1" applyFill="1" applyBorder="1" applyAlignment="1">
      <alignment horizontal="right" vertical="top" wrapText="1"/>
    </xf>
    <xf numFmtId="0" fontId="8" fillId="0" borderId="2" xfId="0" applyFont="1" applyFill="1" applyBorder="1"/>
    <xf numFmtId="1" fontId="8" fillId="0" borderId="2" xfId="0" applyNumberFormat="1" applyFont="1" applyFill="1" applyBorder="1" applyAlignment="1">
      <alignment horizontal="right"/>
    </xf>
    <xf numFmtId="0" fontId="49" fillId="0" borderId="0" xfId="0" applyFont="1" applyFill="1" applyAlignment="1">
      <alignment horizontal="center"/>
    </xf>
    <xf numFmtId="0" fontId="8" fillId="5" borderId="2" xfId="2" applyFont="1" applyFill="1" applyBorder="1" applyAlignment="1">
      <alignment horizontal="center" vertical="top" wrapText="1"/>
    </xf>
    <xf numFmtId="0" fontId="8" fillId="5" borderId="2" xfId="2" applyFont="1" applyFill="1" applyBorder="1" applyAlignment="1">
      <alignment horizontal="center" vertical="center"/>
    </xf>
    <xf numFmtId="0" fontId="13" fillId="0" borderId="2" xfId="0" applyFont="1" applyBorder="1" applyAlignment="1">
      <alignment vertical="center"/>
    </xf>
    <xf numFmtId="0" fontId="13" fillId="0" borderId="2" xfId="2" applyBorder="1" applyAlignment="1">
      <alignment horizontal="right" vertical="center" wrapText="1"/>
    </xf>
    <xf numFmtId="0" fontId="13" fillId="0" borderId="2" xfId="2" applyFont="1" applyFill="1" applyBorder="1" applyAlignment="1">
      <alignment horizontal="right" vertical="center"/>
    </xf>
    <xf numFmtId="0" fontId="13" fillId="0" borderId="2" xfId="2" applyBorder="1" applyAlignment="1">
      <alignment vertical="center"/>
    </xf>
    <xf numFmtId="0" fontId="13" fillId="0" borderId="2" xfId="2" applyFill="1" applyBorder="1" applyAlignment="1">
      <alignment vertical="center"/>
    </xf>
    <xf numFmtId="0" fontId="13" fillId="0" borderId="2" xfId="2" applyFont="1" applyBorder="1" applyAlignment="1">
      <alignment horizontal="left" vertical="center"/>
    </xf>
    <xf numFmtId="0" fontId="13" fillId="0" borderId="2" xfId="0" applyFont="1" applyBorder="1" applyAlignment="1">
      <alignment horizontal="center" vertical="center"/>
    </xf>
    <xf numFmtId="0" fontId="13" fillId="0" borderId="0" xfId="0" applyFont="1"/>
    <xf numFmtId="1" fontId="13" fillId="0" borderId="0" xfId="0" applyNumberFormat="1" applyFont="1" applyBorder="1"/>
    <xf numFmtId="1" fontId="8" fillId="0" borderId="0" xfId="0" applyNumberFormat="1" applyFont="1"/>
    <xf numFmtId="2" fontId="13" fillId="0" borderId="0" xfId="1" applyNumberFormat="1" applyFont="1"/>
    <xf numFmtId="1" fontId="8" fillId="0" borderId="0" xfId="0" applyNumberFormat="1" applyFont="1" applyAlignment="1">
      <alignment vertical="top" wrapText="1"/>
    </xf>
    <xf numFmtId="2" fontId="0" fillId="2" borderId="2" xfId="0" applyNumberFormat="1" applyFill="1" applyBorder="1" applyAlignment="1">
      <alignment horizontal="right"/>
    </xf>
    <xf numFmtId="2" fontId="19" fillId="2" borderId="2" xfId="0" applyNumberFormat="1" applyFont="1" applyFill="1" applyBorder="1" applyAlignment="1">
      <alignment horizontal="right"/>
    </xf>
    <xf numFmtId="0" fontId="8" fillId="5" borderId="2" xfId="0" applyFont="1" applyFill="1" applyBorder="1" applyAlignment="1">
      <alignment horizontal="right"/>
    </xf>
    <xf numFmtId="0" fontId="8" fillId="0" borderId="0" xfId="0" applyFont="1" applyAlignment="1">
      <alignment vertical="top" wrapText="1"/>
    </xf>
    <xf numFmtId="0" fontId="8" fillId="5" borderId="2" xfId="0" applyFont="1" applyFill="1" applyBorder="1" applyAlignment="1">
      <alignment horizontal="center" vertical="top" wrapText="1"/>
    </xf>
    <xf numFmtId="0" fontId="13" fillId="0" borderId="0" xfId="0" applyFont="1"/>
    <xf numFmtId="0" fontId="8" fillId="0" borderId="0" xfId="0" applyFont="1" applyFill="1"/>
    <xf numFmtId="2" fontId="19" fillId="0" borderId="2" xfId="4" applyNumberFormat="1" applyFont="1" applyFill="1" applyBorder="1" applyAlignment="1">
      <alignment horizontal="center" vertical="center" wrapText="1"/>
    </xf>
    <xf numFmtId="0" fontId="8" fillId="0" borderId="0" xfId="0" applyFont="1" applyFill="1" applyBorder="1"/>
    <xf numFmtId="0" fontId="13" fillId="0" borderId="2" xfId="1" applyFont="1" applyFill="1" applyBorder="1" applyAlignment="1">
      <alignment vertical="top" wrapText="1"/>
    </xf>
    <xf numFmtId="0" fontId="8" fillId="0" borderId="0" xfId="0" applyFont="1" applyFill="1" applyAlignment="1"/>
    <xf numFmtId="0" fontId="8" fillId="0" borderId="0" xfId="0" applyFont="1" applyFill="1" applyBorder="1" applyAlignment="1">
      <alignment horizontal="left"/>
    </xf>
    <xf numFmtId="0" fontId="8" fillId="0" borderId="0" xfId="0" applyFont="1" applyFill="1" applyBorder="1" applyAlignment="1">
      <alignment horizontal="center" vertical="top" wrapText="1"/>
    </xf>
    <xf numFmtId="2" fontId="95" fillId="2" borderId="2" xfId="2" applyNumberFormat="1" applyFont="1" applyFill="1" applyBorder="1" applyAlignment="1">
      <alignment horizontal="right" vertical="center" wrapText="1"/>
    </xf>
    <xf numFmtId="0" fontId="95" fillId="2" borderId="2" xfId="2" applyNumberFormat="1" applyFont="1" applyFill="1" applyBorder="1" applyAlignment="1">
      <alignment horizontal="right" vertical="center" wrapText="1"/>
    </xf>
    <xf numFmtId="0" fontId="93" fillId="0" borderId="2" xfId="2" applyNumberFormat="1" applyFont="1" applyFill="1" applyBorder="1" applyAlignment="1">
      <alignment horizontal="right" vertical="center" wrapText="1"/>
    </xf>
    <xf numFmtId="0" fontId="96" fillId="0" borderId="3" xfId="0" applyNumberFormat="1" applyFont="1" applyBorder="1" applyAlignment="1">
      <alignment horizontal="right" wrapText="1"/>
    </xf>
    <xf numFmtId="0" fontId="13" fillId="0" borderId="0" xfId="4" applyBorder="1"/>
    <xf numFmtId="2" fontId="13" fillId="0" borderId="0" xfId="4" applyNumberFormat="1" applyBorder="1"/>
    <xf numFmtId="2" fontId="12" fillId="0" borderId="0" xfId="2" applyNumberFormat="1" applyFont="1" applyBorder="1"/>
    <xf numFmtId="2" fontId="19" fillId="0" borderId="0" xfId="4" applyNumberFormat="1" applyFont="1" applyBorder="1" applyAlignment="1">
      <alignment horizontal="center" vertical="center" wrapText="1"/>
    </xf>
    <xf numFmtId="0" fontId="8" fillId="0" borderId="0" xfId="2" applyFont="1" applyBorder="1" applyAlignment="1">
      <alignment horizontal="left" vertical="center" wrapText="1"/>
    </xf>
    <xf numFmtId="2" fontId="13" fillId="0" borderId="0" xfId="4" applyNumberFormat="1" applyBorder="1" applyAlignment="1">
      <alignment vertical="center"/>
    </xf>
    <xf numFmtId="0" fontId="97" fillId="0" borderId="0" xfId="4" applyFont="1"/>
    <xf numFmtId="0" fontId="8" fillId="4" borderId="2" xfId="0" applyFont="1" applyFill="1" applyBorder="1" applyAlignment="1">
      <alignment horizontal="center" vertical="top" wrapText="1"/>
    </xf>
    <xf numFmtId="0" fontId="8" fillId="4" borderId="1" xfId="0" applyFont="1" applyFill="1" applyBorder="1" applyAlignment="1">
      <alignment horizontal="center" vertical="top" wrapText="1"/>
    </xf>
    <xf numFmtId="0" fontId="13" fillId="0" borderId="2" xfId="0" applyFont="1" applyBorder="1" applyAlignment="1">
      <alignment horizontal="center" vertical="center" wrapText="1"/>
    </xf>
    <xf numFmtId="0" fontId="38" fillId="0" borderId="0" xfId="2" applyFont="1" applyBorder="1" applyAlignment="1"/>
    <xf numFmtId="0" fontId="49" fillId="0" borderId="0" xfId="2" applyFont="1" applyAlignment="1">
      <alignment horizontal="center"/>
    </xf>
    <xf numFmtId="0" fontId="13" fillId="0" borderId="2" xfId="2" applyBorder="1"/>
    <xf numFmtId="0" fontId="13" fillId="2" borderId="2" xfId="2" applyFill="1" applyBorder="1"/>
    <xf numFmtId="0" fontId="8" fillId="0" borderId="0" xfId="7" applyFont="1"/>
    <xf numFmtId="0" fontId="8" fillId="0" borderId="0" xfId="7" applyFont="1" applyAlignment="1">
      <alignment horizontal="center" vertical="top" wrapText="1"/>
    </xf>
    <xf numFmtId="0" fontId="8" fillId="0" borderId="0" xfId="7" applyFont="1" applyAlignment="1">
      <alignment vertical="top" wrapText="1"/>
    </xf>
    <xf numFmtId="0" fontId="13" fillId="0" borderId="0" xfId="0" applyFont="1" applyBorder="1" applyAlignment="1">
      <alignment horizontal="center" vertical="center" wrapText="1"/>
    </xf>
    <xf numFmtId="0" fontId="13" fillId="0" borderId="0" xfId="0" applyFont="1" applyBorder="1" applyAlignment="1">
      <alignment horizontal="left" vertical="center"/>
    </xf>
    <xf numFmtId="0" fontId="13" fillId="0" borderId="2" xfId="2" applyFill="1" applyBorder="1"/>
    <xf numFmtId="0" fontId="8" fillId="0" borderId="0" xfId="7" applyFont="1" applyBorder="1"/>
    <xf numFmtId="0" fontId="8" fillId="0" borderId="0" xfId="7" applyFont="1" applyBorder="1" applyAlignment="1">
      <alignment horizontal="center" vertical="top" wrapText="1"/>
    </xf>
    <xf numFmtId="0" fontId="8" fillId="0" borderId="0" xfId="7" applyFont="1" applyBorder="1" applyAlignment="1">
      <alignment vertical="top" wrapText="1"/>
    </xf>
    <xf numFmtId="0" fontId="8" fillId="5" borderId="2" xfId="0" applyFont="1" applyFill="1" applyBorder="1" applyAlignment="1">
      <alignment horizontal="left" vertical="center"/>
    </xf>
    <xf numFmtId="0" fontId="8" fillId="5" borderId="2" xfId="7" applyFont="1" applyFill="1" applyBorder="1"/>
    <xf numFmtId="0" fontId="8" fillId="5" borderId="2" xfId="7" applyFont="1" applyFill="1" applyBorder="1" applyAlignment="1">
      <alignment horizontal="center" vertical="top" wrapText="1"/>
    </xf>
    <xf numFmtId="0" fontId="8" fillId="5" borderId="2" xfId="7" applyFont="1" applyFill="1" applyBorder="1" applyAlignment="1">
      <alignment vertical="top" wrapText="1"/>
    </xf>
    <xf numFmtId="0" fontId="13" fillId="2" borderId="2" xfId="2" applyFont="1" applyFill="1" applyBorder="1"/>
    <xf numFmtId="0" fontId="64" fillId="4" borderId="2" xfId="2" applyFont="1" applyFill="1" applyBorder="1" applyAlignment="1">
      <alignment horizontal="center" vertical="top" wrapText="1"/>
    </xf>
    <xf numFmtId="0" fontId="13" fillId="0" borderId="2" xfId="2" applyFont="1" applyFill="1" applyBorder="1"/>
    <xf numFmtId="0" fontId="13" fillId="0" borderId="2" xfId="7" applyFont="1" applyBorder="1"/>
    <xf numFmtId="0" fontId="8" fillId="5" borderId="2" xfId="0" applyFont="1" applyFill="1" applyBorder="1" applyAlignment="1">
      <alignment horizontal="center" vertical="top" wrapText="1"/>
    </xf>
    <xf numFmtId="0" fontId="8" fillId="0" borderId="2" xfId="0" applyFont="1" applyBorder="1" applyAlignment="1">
      <alignment horizontal="center" vertical="center"/>
    </xf>
    <xf numFmtId="2" fontId="63" fillId="0" borderId="2" xfId="0" applyNumberFormat="1" applyFont="1" applyBorder="1" applyAlignment="1">
      <alignment horizontal="right" vertical="center" wrapText="1"/>
    </xf>
    <xf numFmtId="2" fontId="67" fillId="3" borderId="0" xfId="0" applyNumberFormat="1" applyFont="1" applyFill="1"/>
    <xf numFmtId="0" fontId="67" fillId="3" borderId="0" xfId="0" applyFont="1" applyFill="1"/>
    <xf numFmtId="0" fontId="63" fillId="0" borderId="2" xfId="0" applyFont="1" applyBorder="1" applyAlignment="1">
      <alignment horizontal="left"/>
    </xf>
    <xf numFmtId="2" fontId="13" fillId="0" borderId="2" xfId="0" applyNumberFormat="1" applyFont="1" applyFill="1" applyBorder="1" applyAlignment="1">
      <alignment horizontal="right" vertical="center" wrapText="1"/>
    </xf>
    <xf numFmtId="2" fontId="0" fillId="0" borderId="2" xfId="0" applyNumberFormat="1" applyFill="1" applyBorder="1" applyAlignment="1">
      <alignment horizontal="right" vertical="center"/>
    </xf>
    <xf numFmtId="0" fontId="0" fillId="0" borderId="2" xfId="0" applyFill="1" applyBorder="1" applyAlignment="1">
      <alignment horizontal="right"/>
    </xf>
    <xf numFmtId="2" fontId="0" fillId="0" borderId="2" xfId="0" applyNumberFormat="1" applyFill="1" applyBorder="1" applyAlignment="1">
      <alignment horizontal="right"/>
    </xf>
    <xf numFmtId="2" fontId="13" fillId="0" borderId="2" xfId="0" applyNumberFormat="1" applyFont="1" applyFill="1" applyBorder="1" applyAlignment="1">
      <alignment vertical="center" wrapText="1"/>
    </xf>
    <xf numFmtId="2" fontId="0" fillId="0" borderId="2" xfId="0" applyNumberFormat="1" applyFill="1" applyBorder="1" applyAlignment="1">
      <alignment vertical="center"/>
    </xf>
    <xf numFmtId="0" fontId="97" fillId="0" borderId="0" xfId="0" applyFont="1"/>
    <xf numFmtId="0" fontId="13" fillId="0" borderId="2" xfId="7" applyFont="1" applyBorder="1" applyAlignment="1">
      <alignment horizontal="right" vertical="top" wrapText="1"/>
    </xf>
    <xf numFmtId="0" fontId="13" fillId="2" borderId="2" xfId="2" applyFill="1" applyBorder="1" applyAlignment="1">
      <alignment horizontal="right"/>
    </xf>
    <xf numFmtId="0" fontId="13" fillId="0" borderId="2" xfId="2" applyFill="1" applyBorder="1" applyAlignment="1">
      <alignment horizontal="right"/>
    </xf>
    <xf numFmtId="0" fontId="8" fillId="0" borderId="2" xfId="7" applyFont="1" applyBorder="1" applyAlignment="1">
      <alignment horizontal="right" vertical="top" wrapText="1"/>
    </xf>
    <xf numFmtId="0" fontId="30" fillId="0" borderId="0" xfId="0" applyFont="1" applyAlignment="1">
      <alignment horizontal="left" vertical="center" wrapText="1"/>
    </xf>
    <xf numFmtId="0" fontId="8" fillId="4" borderId="2" xfId="1" applyFont="1" applyFill="1" applyBorder="1" applyAlignment="1">
      <alignment horizontal="center" vertical="top" wrapText="1"/>
    </xf>
    <xf numFmtId="2" fontId="13" fillId="0" borderId="2" xfId="3" applyNumberFormat="1" applyFont="1" applyBorder="1" applyAlignment="1">
      <alignment horizontal="right" vertical="center"/>
    </xf>
    <xf numFmtId="2" fontId="99" fillId="0" borderId="2" xfId="0" applyNumberFormat="1" applyFont="1" applyBorder="1" applyAlignment="1">
      <alignment horizontal="right" vertical="top" wrapText="1"/>
    </xf>
    <xf numFmtId="0" fontId="8" fillId="5" borderId="2" xfId="0" applyFont="1" applyFill="1" applyBorder="1" applyAlignment="1">
      <alignment horizontal="right" vertical="top" wrapText="1"/>
    </xf>
    <xf numFmtId="0" fontId="8" fillId="5" borderId="5" xfId="0" applyFont="1" applyFill="1" applyBorder="1" applyAlignment="1">
      <alignment horizontal="right"/>
    </xf>
    <xf numFmtId="0" fontId="8" fillId="5" borderId="2" xfId="7" applyFont="1" applyFill="1" applyBorder="1" applyAlignment="1">
      <alignment horizontal="right" vertical="top" wrapText="1"/>
    </xf>
    <xf numFmtId="0" fontId="13" fillId="0" borderId="0" xfId="1" applyFont="1" applyFill="1"/>
    <xf numFmtId="0" fontId="11" fillId="0" borderId="0" xfId="1" applyFont="1" applyFill="1" applyAlignment="1">
      <alignment horizontal="center"/>
    </xf>
    <xf numFmtId="2" fontId="13" fillId="0" borderId="2" xfId="1" applyNumberFormat="1" applyFont="1" applyFill="1" applyBorder="1" applyAlignment="1">
      <alignment horizontal="right" vertical="center" wrapText="1"/>
    </xf>
    <xf numFmtId="0" fontId="30" fillId="0" borderId="0" xfId="0" applyFont="1"/>
    <xf numFmtId="0" fontId="13" fillId="0" borderId="0" xfId="0" applyFont="1"/>
    <xf numFmtId="0" fontId="30" fillId="0" borderId="0" xfId="0" applyFont="1" applyAlignment="1">
      <alignment vertical="center" wrapText="1"/>
    </xf>
    <xf numFmtId="0" fontId="13" fillId="0" borderId="2" xfId="0" applyFont="1" applyBorder="1" applyAlignment="1">
      <alignment horizontal="center" vertical="center" wrapText="1"/>
    </xf>
    <xf numFmtId="0" fontId="13" fillId="0" borderId="2" xfId="0" applyFont="1" applyFill="1" applyBorder="1" applyAlignment="1">
      <alignment horizontal="left" vertical="top" wrapText="1"/>
    </xf>
    <xf numFmtId="0" fontId="16" fillId="0" borderId="0" xfId="0" applyFont="1" applyFill="1"/>
    <xf numFmtId="0" fontId="8" fillId="0" borderId="0" xfId="7" applyFont="1" applyAlignment="1">
      <alignment vertical="top" wrapText="1"/>
    </xf>
    <xf numFmtId="0" fontId="21" fillId="0" borderId="0" xfId="0" applyFont="1" applyAlignment="1">
      <alignment horizontal="center"/>
    </xf>
    <xf numFmtId="0" fontId="45" fillId="0" borderId="0" xfId="0" applyFont="1" applyAlignment="1">
      <alignment horizontal="center" wrapText="1"/>
    </xf>
    <xf numFmtId="0" fontId="8" fillId="0" borderId="5" xfId="0" applyFont="1" applyBorder="1" applyAlignment="1">
      <alignment horizontal="center"/>
    </xf>
    <xf numFmtId="0" fontId="8" fillId="0" borderId="9" xfId="0" applyFont="1" applyBorder="1" applyAlignment="1">
      <alignment horizontal="center"/>
    </xf>
    <xf numFmtId="0" fontId="8" fillId="0" borderId="6" xfId="0" applyFont="1" applyBorder="1" applyAlignment="1">
      <alignment horizontal="center"/>
    </xf>
    <xf numFmtId="0" fontId="21" fillId="4" borderId="1" xfId="0" applyFont="1" applyFill="1" applyBorder="1" applyAlignment="1">
      <alignment horizontal="center" vertical="top" wrapText="1"/>
    </xf>
    <xf numFmtId="0" fontId="21" fillId="4" borderId="3" xfId="0" applyFont="1" applyFill="1" applyBorder="1" applyAlignment="1">
      <alignment horizontal="center" vertical="top" wrapText="1"/>
    </xf>
    <xf numFmtId="0" fontId="8" fillId="0" borderId="2" xfId="0" applyFont="1" applyBorder="1" applyAlignment="1">
      <alignment horizontal="center"/>
    </xf>
    <xf numFmtId="0" fontId="8" fillId="4" borderId="2" xfId="0" applyFont="1" applyFill="1" applyBorder="1" applyAlignment="1">
      <alignment horizontal="center"/>
    </xf>
    <xf numFmtId="0" fontId="8" fillId="4" borderId="5" xfId="0" applyFont="1" applyFill="1" applyBorder="1" applyAlignment="1">
      <alignment horizontal="center"/>
    </xf>
    <xf numFmtId="0" fontId="8" fillId="4" borderId="6" xfId="0" applyFont="1" applyFill="1" applyBorder="1" applyAlignment="1">
      <alignment horizontal="center"/>
    </xf>
    <xf numFmtId="0" fontId="8" fillId="0" borderId="12" xfId="0" applyFont="1" applyFill="1" applyBorder="1" applyAlignment="1">
      <alignment horizontal="center" vertical="top"/>
    </xf>
    <xf numFmtId="0" fontId="8" fillId="0" borderId="13" xfId="0" applyFont="1" applyFill="1" applyBorder="1" applyAlignment="1">
      <alignment horizontal="center" vertical="top"/>
    </xf>
    <xf numFmtId="0" fontId="8" fillId="0" borderId="14" xfId="0" applyFont="1" applyFill="1" applyBorder="1" applyAlignment="1">
      <alignment horizontal="center" vertical="top"/>
    </xf>
    <xf numFmtId="0" fontId="8" fillId="0" borderId="8" xfId="0" applyFont="1" applyFill="1" applyBorder="1" applyAlignment="1">
      <alignment horizontal="center" vertical="top"/>
    </xf>
    <xf numFmtId="0" fontId="8" fillId="0" borderId="7" xfId="0" applyFont="1" applyFill="1" applyBorder="1" applyAlignment="1">
      <alignment horizontal="center" vertical="top"/>
    </xf>
    <xf numFmtId="0" fontId="8" fillId="0" borderId="15" xfId="0" applyFont="1" applyFill="1" applyBorder="1" applyAlignment="1">
      <alignment horizontal="center" vertical="top"/>
    </xf>
    <xf numFmtId="0" fontId="8" fillId="0" borderId="5" xfId="0" applyFont="1" applyBorder="1" applyAlignment="1">
      <alignment horizontal="center" vertical="top" wrapText="1"/>
    </xf>
    <xf numFmtId="0" fontId="8" fillId="0" borderId="9" xfId="0" applyFont="1" applyBorder="1" applyAlignment="1">
      <alignment horizontal="center" vertical="top" wrapText="1"/>
    </xf>
    <xf numFmtId="0" fontId="8" fillId="0" borderId="6" xfId="0" applyFont="1" applyBorder="1" applyAlignment="1">
      <alignment horizontal="center" vertical="top" wrapText="1"/>
    </xf>
    <xf numFmtId="0" fontId="8" fillId="4" borderId="5" xfId="0" applyFont="1" applyFill="1" applyBorder="1" applyAlignment="1">
      <alignment horizontal="center" vertical="top" wrapText="1"/>
    </xf>
    <xf numFmtId="0" fontId="8" fillId="4" borderId="9" xfId="0" applyFont="1" applyFill="1" applyBorder="1" applyAlignment="1">
      <alignment horizontal="center" vertical="top" wrapText="1"/>
    </xf>
    <xf numFmtId="0" fontId="8" fillId="4" borderId="6" xfId="0" applyFont="1" applyFill="1" applyBorder="1" applyAlignment="1">
      <alignment horizontal="center" vertical="top" wrapText="1"/>
    </xf>
    <xf numFmtId="0" fontId="8" fillId="0" borderId="5" xfId="0" applyFont="1" applyFill="1" applyBorder="1" applyAlignment="1">
      <alignment horizontal="center"/>
    </xf>
    <xf numFmtId="0" fontId="8" fillId="0" borderId="9" xfId="0" applyFont="1" applyFill="1" applyBorder="1" applyAlignment="1">
      <alignment horizontal="center"/>
    </xf>
    <xf numFmtId="0" fontId="8" fillId="0" borderId="6" xfId="0" applyFont="1" applyFill="1" applyBorder="1" applyAlignment="1">
      <alignment horizontal="center"/>
    </xf>
    <xf numFmtId="2" fontId="13" fillId="0" borderId="12" xfId="0" applyNumberFormat="1" applyFont="1" applyBorder="1" applyAlignment="1">
      <alignment horizontal="right" vertical="center"/>
    </xf>
    <xf numFmtId="2" fontId="13" fillId="0" borderId="14" xfId="0" applyNumberFormat="1" applyFont="1" applyBorder="1" applyAlignment="1">
      <alignment horizontal="right" vertical="center"/>
    </xf>
    <xf numFmtId="2" fontId="13" fillId="0" borderId="8" xfId="0" applyNumberFormat="1" applyFont="1" applyBorder="1" applyAlignment="1">
      <alignment horizontal="right" vertical="center"/>
    </xf>
    <xf numFmtId="2" fontId="13" fillId="0" borderId="15" xfId="0" applyNumberFormat="1" applyFont="1" applyBorder="1" applyAlignment="1">
      <alignment horizontal="right" vertical="center"/>
    </xf>
    <xf numFmtId="2" fontId="13" fillId="0" borderId="12" xfId="0" applyNumberFormat="1" applyFont="1" applyFill="1" applyBorder="1" applyAlignment="1">
      <alignment horizontal="right" vertical="center"/>
    </xf>
    <xf numFmtId="2" fontId="13" fillId="0" borderId="14" xfId="0" applyNumberFormat="1" applyFont="1" applyFill="1" applyBorder="1" applyAlignment="1">
      <alignment horizontal="right" vertical="center"/>
    </xf>
    <xf numFmtId="2" fontId="13" fillId="0" borderId="8" xfId="0" applyNumberFormat="1" applyFont="1" applyFill="1" applyBorder="1" applyAlignment="1">
      <alignment horizontal="right" vertical="center"/>
    </xf>
    <xf numFmtId="2" fontId="13" fillId="0" borderId="15" xfId="0" applyNumberFormat="1" applyFont="1" applyFill="1" applyBorder="1" applyAlignment="1">
      <alignment horizontal="right" vertical="center"/>
    </xf>
    <xf numFmtId="2" fontId="13" fillId="0" borderId="5" xfId="0" applyNumberFormat="1" applyFont="1" applyBorder="1" applyAlignment="1">
      <alignment horizontal="right"/>
    </xf>
    <xf numFmtId="2" fontId="13" fillId="0" borderId="6" xfId="0" applyNumberFormat="1" applyFont="1" applyBorder="1" applyAlignment="1">
      <alignment horizontal="right"/>
    </xf>
    <xf numFmtId="0" fontId="23" fillId="0" borderId="13" xfId="0" applyFont="1" applyFill="1" applyBorder="1" applyAlignment="1">
      <alignment horizontal="left" vertical="top" wrapText="1"/>
    </xf>
    <xf numFmtId="0" fontId="8" fillId="0" borderId="5" xfId="0" applyFont="1" applyBorder="1" applyAlignment="1">
      <alignment horizontal="left"/>
    </xf>
    <xf numFmtId="0" fontId="8" fillId="0" borderId="9" xfId="0" applyFont="1" applyBorder="1" applyAlignment="1">
      <alignment horizontal="left"/>
    </xf>
    <xf numFmtId="0" fontId="8" fillId="0" borderId="6" xfId="0" applyFont="1" applyBorder="1" applyAlignment="1">
      <alignment horizontal="left"/>
    </xf>
    <xf numFmtId="0" fontId="8" fillId="5" borderId="2" xfId="0" applyFont="1" applyFill="1" applyBorder="1" applyAlignment="1">
      <alignment horizontal="center" vertical="top" wrapText="1"/>
    </xf>
    <xf numFmtId="2" fontId="8" fillId="5" borderId="2" xfId="0" applyNumberFormat="1" applyFont="1" applyFill="1" applyBorder="1" applyAlignment="1">
      <alignment horizontal="right"/>
    </xf>
    <xf numFmtId="0" fontId="8" fillId="5" borderId="2" xfId="0" applyFont="1" applyFill="1" applyBorder="1" applyAlignment="1">
      <alignment horizontal="right"/>
    </xf>
    <xf numFmtId="164" fontId="13" fillId="0" borderId="2" xfId="5" applyFont="1" applyBorder="1" applyAlignment="1">
      <alignment horizontal="center"/>
    </xf>
    <xf numFmtId="2" fontId="13" fillId="0" borderId="2" xfId="0" applyNumberFormat="1" applyFont="1" applyBorder="1" applyAlignment="1">
      <alignment horizontal="right"/>
    </xf>
    <xf numFmtId="0" fontId="8" fillId="0" borderId="0" xfId="0" applyFont="1" applyBorder="1" applyAlignment="1">
      <alignment horizontal="left" vertical="top" wrapText="1"/>
    </xf>
    <xf numFmtId="0" fontId="23" fillId="0" borderId="2" xfId="0" quotePrefix="1" applyFont="1" applyBorder="1" applyAlignment="1">
      <alignment horizontal="center" vertical="top" wrapText="1"/>
    </xf>
    <xf numFmtId="0" fontId="8" fillId="0" borderId="5" xfId="0" applyFont="1" applyBorder="1" applyAlignment="1">
      <alignment horizontal="center" vertical="center"/>
    </xf>
    <xf numFmtId="0" fontId="8" fillId="0" borderId="6" xfId="0" applyFont="1" applyBorder="1" applyAlignment="1">
      <alignment horizontal="center" vertical="center"/>
    </xf>
    <xf numFmtId="0" fontId="8" fillId="4" borderId="2" xfId="0" applyFont="1" applyFill="1" applyBorder="1" applyAlignment="1">
      <alignment horizontal="center" vertical="top" wrapText="1"/>
    </xf>
    <xf numFmtId="0" fontId="13" fillId="0" borderId="2" xfId="0" applyFont="1" applyBorder="1" applyAlignment="1">
      <alignment horizontal="center"/>
    </xf>
    <xf numFmtId="0" fontId="8" fillId="5" borderId="2" xfId="0" applyFont="1" applyFill="1" applyBorder="1" applyAlignment="1">
      <alignment horizontal="center"/>
    </xf>
    <xf numFmtId="2" fontId="13" fillId="0" borderId="2" xfId="0" applyNumberFormat="1" applyFont="1" applyBorder="1" applyAlignment="1">
      <alignment horizontal="right" vertical="center"/>
    </xf>
    <xf numFmtId="2" fontId="13" fillId="0" borderId="5" xfId="0" applyNumberFormat="1" applyFont="1" applyBorder="1" applyAlignment="1">
      <alignment horizontal="right" vertical="center"/>
    </xf>
    <xf numFmtId="2" fontId="13" fillId="0" borderId="6" xfId="0" applyNumberFormat="1" applyFont="1" applyBorder="1" applyAlignment="1">
      <alignment horizontal="right" vertical="center"/>
    </xf>
    <xf numFmtId="2" fontId="13" fillId="0" borderId="5" xfId="0" applyNumberFormat="1" applyFont="1" applyFill="1" applyBorder="1" applyAlignment="1">
      <alignment horizontal="right"/>
    </xf>
    <xf numFmtId="2" fontId="13" fillId="0" borderId="6" xfId="0" applyNumberFormat="1" applyFont="1" applyFill="1" applyBorder="1" applyAlignment="1">
      <alignment horizontal="right"/>
    </xf>
    <xf numFmtId="0" fontId="8" fillId="0" borderId="0" xfId="0" applyFont="1" applyBorder="1" applyAlignment="1">
      <alignment horizontal="left"/>
    </xf>
    <xf numFmtId="0" fontId="8" fillId="4" borderId="2" xfId="0" applyFont="1" applyFill="1" applyBorder="1" applyAlignment="1">
      <alignment horizontal="center" wrapText="1"/>
    </xf>
    <xf numFmtId="0" fontId="8" fillId="4" borderId="5" xfId="0" applyFont="1" applyFill="1" applyBorder="1" applyAlignment="1">
      <alignment horizontal="center" wrapText="1"/>
    </xf>
    <xf numFmtId="0" fontId="8" fillId="4" borderId="6" xfId="0" applyFont="1" applyFill="1" applyBorder="1" applyAlignment="1">
      <alignment horizontal="center" wrapText="1"/>
    </xf>
    <xf numFmtId="0" fontId="8" fillId="5" borderId="5" xfId="0" applyFont="1" applyFill="1" applyBorder="1" applyAlignment="1">
      <alignment horizontal="center"/>
    </xf>
    <xf numFmtId="0" fontId="8" fillId="5" borderId="6" xfId="0" applyFont="1" applyFill="1" applyBorder="1" applyAlignment="1">
      <alignment horizontal="center"/>
    </xf>
    <xf numFmtId="0" fontId="20" fillId="0" borderId="0" xfId="0" applyFont="1" applyAlignment="1">
      <alignment horizontal="right"/>
    </xf>
    <xf numFmtId="0" fontId="12" fillId="0" borderId="0" xfId="0" applyFont="1" applyAlignment="1">
      <alignment horizontal="center"/>
    </xf>
    <xf numFmtId="0" fontId="68" fillId="0" borderId="0" xfId="0" applyFont="1" applyAlignment="1">
      <alignment horizontal="center"/>
    </xf>
    <xf numFmtId="0" fontId="69" fillId="0" borderId="0" xfId="0" applyFont="1" applyAlignment="1">
      <alignment horizontal="center"/>
    </xf>
    <xf numFmtId="0" fontId="8" fillId="0" borderId="0" xfId="0" applyFont="1" applyAlignment="1">
      <alignment horizontal="left"/>
    </xf>
    <xf numFmtId="0" fontId="8" fillId="0" borderId="0" xfId="0" applyFont="1" applyAlignment="1">
      <alignment horizontal="center"/>
    </xf>
    <xf numFmtId="0" fontId="8" fillId="4" borderId="2" xfId="0" applyFont="1" applyFill="1" applyBorder="1" applyAlignment="1">
      <alignment horizontal="center" vertical="top"/>
    </xf>
    <xf numFmtId="0" fontId="8" fillId="0" borderId="0" xfId="0" applyFont="1" applyAlignment="1">
      <alignment horizontal="left" vertical="top" wrapText="1"/>
    </xf>
    <xf numFmtId="164" fontId="13" fillId="0" borderId="2" xfId="5" applyFont="1" applyBorder="1" applyAlignment="1">
      <alignment horizontal="center" vertical="center"/>
    </xf>
    <xf numFmtId="0" fontId="23" fillId="0" borderId="5" xfId="0" quotePrefix="1" applyFont="1" applyBorder="1" applyAlignment="1">
      <alignment horizontal="center" vertical="top" wrapText="1"/>
    </xf>
    <xf numFmtId="0" fontId="23" fillId="0" borderId="6" xfId="0" quotePrefix="1" applyFont="1" applyBorder="1" applyAlignment="1">
      <alignment horizontal="center" vertical="top" wrapText="1"/>
    </xf>
    <xf numFmtId="0" fontId="23" fillId="0" borderId="9" xfId="0" quotePrefix="1" applyFont="1" applyBorder="1" applyAlignment="1">
      <alignment horizontal="center" vertical="top" wrapText="1"/>
    </xf>
    <xf numFmtId="0" fontId="8" fillId="0" borderId="5" xfId="0" applyFont="1" applyBorder="1" applyAlignment="1">
      <alignment horizontal="left" vertical="top" wrapText="1"/>
    </xf>
    <xf numFmtId="0" fontId="8" fillId="0" borderId="9" xfId="0" applyFont="1" applyBorder="1" applyAlignment="1">
      <alignment horizontal="left" vertical="top" wrapText="1"/>
    </xf>
    <xf numFmtId="0" fontId="8" fillId="0" borderId="6" xfId="0" applyFont="1" applyBorder="1" applyAlignment="1">
      <alignment horizontal="left" vertical="top" wrapText="1"/>
    </xf>
    <xf numFmtId="0" fontId="8" fillId="4" borderId="2" xfId="0" applyFont="1" applyFill="1" applyBorder="1" applyAlignment="1">
      <alignment horizontal="center" vertical="center"/>
    </xf>
    <xf numFmtId="0" fontId="8" fillId="0" borderId="0" xfId="0" applyFont="1" applyAlignment="1">
      <alignment horizontal="center" vertical="top" wrapText="1"/>
    </xf>
    <xf numFmtId="164" fontId="8" fillId="5" borderId="2" xfId="0" applyNumberFormat="1" applyFont="1" applyFill="1" applyBorder="1" applyAlignment="1">
      <alignment horizontal="right"/>
    </xf>
    <xf numFmtId="0" fontId="13" fillId="0" borderId="0" xfId="0" applyFont="1" applyBorder="1" applyAlignment="1">
      <alignment horizontal="center"/>
    </xf>
    <xf numFmtId="0" fontId="8" fillId="0" borderId="0" xfId="0" applyFont="1" applyAlignment="1">
      <alignment horizontal="right" vertical="top" wrapText="1"/>
    </xf>
    <xf numFmtId="0" fontId="8" fillId="0" borderId="0" xfId="0" applyFont="1" applyAlignment="1">
      <alignment vertical="top" wrapText="1"/>
    </xf>
    <xf numFmtId="0" fontId="21" fillId="4" borderId="2" xfId="0" applyFont="1" applyFill="1" applyBorder="1" applyAlignment="1">
      <alignment horizontal="center"/>
    </xf>
    <xf numFmtId="0" fontId="21" fillId="4" borderId="2" xfId="0" applyFont="1" applyFill="1" applyBorder="1" applyAlignment="1">
      <alignment horizontal="center" wrapText="1"/>
    </xf>
    <xf numFmtId="0" fontId="21" fillId="0" borderId="0" xfId="0" applyFont="1" applyBorder="1" applyAlignment="1">
      <alignment horizontal="left" wrapText="1"/>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8" xfId="0" applyFont="1" applyBorder="1" applyAlignment="1">
      <alignment horizontal="center" vertical="center"/>
    </xf>
    <xf numFmtId="0" fontId="8" fillId="0" borderId="7" xfId="0" applyFont="1" applyBorder="1" applyAlignment="1">
      <alignment horizontal="center" vertical="center"/>
    </xf>
    <xf numFmtId="164" fontId="13" fillId="0" borderId="12" xfId="5" applyFont="1" applyBorder="1" applyAlignment="1">
      <alignment horizontal="center" vertical="center"/>
    </xf>
    <xf numFmtId="164" fontId="13" fillId="0" borderId="14" xfId="5" applyFont="1" applyBorder="1" applyAlignment="1">
      <alignment horizontal="center" vertical="center"/>
    </xf>
    <xf numFmtId="164" fontId="13" fillId="0" borderId="8" xfId="5" applyFont="1" applyBorder="1" applyAlignment="1">
      <alignment horizontal="center" vertical="center"/>
    </xf>
    <xf numFmtId="164" fontId="13" fillId="0" borderId="15" xfId="5" applyFont="1" applyBorder="1" applyAlignment="1">
      <alignment horizontal="center" vertical="center"/>
    </xf>
    <xf numFmtId="2" fontId="8" fillId="5" borderId="5" xfId="0" applyNumberFormat="1" applyFont="1" applyFill="1" applyBorder="1" applyAlignment="1">
      <alignment horizontal="center" vertical="center"/>
    </xf>
    <xf numFmtId="0" fontId="8" fillId="5" borderId="9" xfId="0" applyFont="1" applyFill="1" applyBorder="1" applyAlignment="1">
      <alignment horizontal="center" vertical="center"/>
    </xf>
    <xf numFmtId="0" fontId="8" fillId="5" borderId="6" xfId="0" applyFont="1" applyFill="1" applyBorder="1" applyAlignment="1">
      <alignment horizontal="center" vertical="center"/>
    </xf>
    <xf numFmtId="2" fontId="0" fillId="0" borderId="5" xfId="0" applyNumberFormat="1" applyBorder="1" applyAlignment="1">
      <alignment horizontal="center" vertical="center"/>
    </xf>
    <xf numFmtId="2" fontId="0" fillId="0" borderId="9" xfId="0" applyNumberFormat="1" applyBorder="1" applyAlignment="1">
      <alignment horizontal="center" vertical="center"/>
    </xf>
    <xf numFmtId="2" fontId="0" fillId="0" borderId="6" xfId="0" applyNumberFormat="1" applyBorder="1" applyAlignment="1">
      <alignment horizontal="center" vertical="center"/>
    </xf>
    <xf numFmtId="2" fontId="8" fillId="0" borderId="5" xfId="0" applyNumberFormat="1" applyFont="1" applyBorder="1" applyAlignment="1">
      <alignment horizontal="center" vertical="center"/>
    </xf>
    <xf numFmtId="0" fontId="8" fillId="0" borderId="9" xfId="0" applyFont="1" applyBorder="1" applyAlignment="1">
      <alignment horizontal="center" vertical="center"/>
    </xf>
    <xf numFmtId="2" fontId="0" fillId="0" borderId="12" xfId="0" applyNumberFormat="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1" xfId="0" applyBorder="1" applyAlignment="1">
      <alignment horizontal="center" vertical="center"/>
    </xf>
    <xf numFmtId="0" fontId="0" fillId="0" borderId="0" xfId="0" applyBorder="1" applyAlignment="1">
      <alignment horizontal="center" vertical="center"/>
    </xf>
    <xf numFmtId="0" fontId="0" fillId="0" borderId="17" xfId="0" applyBorder="1" applyAlignment="1">
      <alignment horizontal="center" vertical="center"/>
    </xf>
    <xf numFmtId="0" fontId="0" fillId="0" borderId="8" xfId="0" applyBorder="1" applyAlignment="1">
      <alignment horizontal="center" vertical="center"/>
    </xf>
    <xf numFmtId="0" fontId="0" fillId="0" borderId="7" xfId="0" applyBorder="1" applyAlignment="1">
      <alignment horizontal="center" vertical="center"/>
    </xf>
    <xf numFmtId="0" fontId="0" fillId="0" borderId="15" xfId="0" applyBorder="1" applyAlignment="1">
      <alignment horizontal="center" vertical="center"/>
    </xf>
    <xf numFmtId="0" fontId="14" fillId="0" borderId="5" xfId="2" applyFont="1" applyBorder="1" applyAlignment="1">
      <alignment horizontal="left" vertical="center" wrapText="1"/>
    </xf>
    <xf numFmtId="0" fontId="14" fillId="0" borderId="9" xfId="2" applyFont="1" applyBorder="1" applyAlignment="1">
      <alignment horizontal="left" vertical="center" wrapText="1"/>
    </xf>
    <xf numFmtId="0" fontId="14" fillId="0" borderId="6" xfId="2" applyFont="1" applyBorder="1" applyAlignment="1">
      <alignment horizontal="left" vertical="center" wrapText="1"/>
    </xf>
    <xf numFmtId="0" fontId="49" fillId="0" borderId="7" xfId="0" applyFont="1" applyBorder="1" applyAlignment="1">
      <alignment horizontal="center"/>
    </xf>
    <xf numFmtId="0" fontId="8" fillId="4" borderId="12" xfId="0" applyFont="1" applyFill="1" applyBorder="1" applyAlignment="1">
      <alignment horizontal="center" vertical="top" wrapText="1"/>
    </xf>
    <xf numFmtId="0" fontId="8" fillId="4" borderId="13" xfId="0" applyFont="1" applyFill="1" applyBorder="1" applyAlignment="1">
      <alignment horizontal="center" vertical="top" wrapText="1"/>
    </xf>
    <xf numFmtId="0" fontId="8" fillId="4" borderId="8" xfId="0" applyFont="1" applyFill="1" applyBorder="1" applyAlignment="1">
      <alignment horizontal="center" vertical="top" wrapText="1"/>
    </xf>
    <xf numFmtId="0" fontId="8" fillId="4" borderId="7" xfId="0" applyFont="1" applyFill="1" applyBorder="1" applyAlignment="1">
      <alignment horizontal="center" vertical="top" wrapText="1"/>
    </xf>
    <xf numFmtId="0" fontId="13" fillId="0" borderId="12"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13" fillId="0" borderId="11" xfId="0" applyFont="1" applyBorder="1" applyAlignment="1">
      <alignment horizontal="center" vertical="center"/>
    </xf>
    <xf numFmtId="0" fontId="13" fillId="0" borderId="0" xfId="0" applyFont="1" applyBorder="1" applyAlignment="1">
      <alignment horizontal="center" vertical="center"/>
    </xf>
    <xf numFmtId="0" fontId="13" fillId="0" borderId="17" xfId="0" applyFont="1" applyBorder="1" applyAlignment="1">
      <alignment horizontal="center" vertical="center"/>
    </xf>
    <xf numFmtId="0" fontId="13" fillId="0" borderId="8" xfId="0" applyFont="1" applyBorder="1" applyAlignment="1">
      <alignment horizontal="center" vertical="center"/>
    </xf>
    <xf numFmtId="0" fontId="13" fillId="0" borderId="7" xfId="0" applyFont="1" applyBorder="1" applyAlignment="1">
      <alignment horizontal="center" vertical="center"/>
    </xf>
    <xf numFmtId="0" fontId="13" fillId="0" borderId="15" xfId="0" applyFont="1" applyBorder="1" applyAlignment="1">
      <alignment horizontal="center" vertical="center"/>
    </xf>
    <xf numFmtId="0" fontId="71" fillId="0" borderId="0" xfId="0" applyFont="1" applyAlignment="1">
      <alignment horizontal="center"/>
    </xf>
    <xf numFmtId="0" fontId="72" fillId="0" borderId="0" xfId="0" applyFont="1" applyAlignment="1">
      <alignment horizontal="center"/>
    </xf>
    <xf numFmtId="0" fontId="8" fillId="4" borderId="1" xfId="0" applyFont="1" applyFill="1" applyBorder="1" applyAlignment="1">
      <alignment vertical="top"/>
    </xf>
    <xf numFmtId="0" fontId="8" fillId="4" borderId="3" xfId="0" applyFont="1" applyFill="1" applyBorder="1" applyAlignment="1">
      <alignment vertical="top"/>
    </xf>
    <xf numFmtId="0" fontId="8" fillId="4" borderId="12" xfId="0" applyFont="1" applyFill="1" applyBorder="1" applyAlignment="1">
      <alignment horizontal="center" vertical="top"/>
    </xf>
    <xf numFmtId="0" fontId="8" fillId="4" borderId="13" xfId="0" applyFont="1" applyFill="1" applyBorder="1" applyAlignment="1">
      <alignment horizontal="center" vertical="top"/>
    </xf>
    <xf numFmtId="0" fontId="8" fillId="4" borderId="14" xfId="0" applyFont="1" applyFill="1" applyBorder="1" applyAlignment="1">
      <alignment horizontal="center" vertical="top"/>
    </xf>
    <xf numFmtId="0" fontId="8" fillId="4" borderId="8" xfId="0" applyFont="1" applyFill="1" applyBorder="1" applyAlignment="1">
      <alignment horizontal="center" vertical="top"/>
    </xf>
    <xf numFmtId="0" fontId="8" fillId="4" borderId="7" xfId="0" applyFont="1" applyFill="1" applyBorder="1" applyAlignment="1">
      <alignment horizontal="center" vertical="top"/>
    </xf>
    <xf numFmtId="0" fontId="8" fillId="4" borderId="15" xfId="0" applyFont="1" applyFill="1" applyBorder="1" applyAlignment="1">
      <alignment horizontal="center" vertical="top"/>
    </xf>
    <xf numFmtId="0" fontId="8" fillId="4" borderId="9" xfId="0" applyFont="1" applyFill="1" applyBorder="1" applyAlignment="1">
      <alignment horizontal="center"/>
    </xf>
    <xf numFmtId="0" fontId="8" fillId="4" borderId="12" xfId="0" applyFont="1" applyFill="1" applyBorder="1" applyAlignment="1">
      <alignment horizontal="center"/>
    </xf>
    <xf numFmtId="0" fontId="8" fillId="4" borderId="13" xfId="0" applyFont="1" applyFill="1" applyBorder="1" applyAlignment="1">
      <alignment horizontal="center"/>
    </xf>
    <xf numFmtId="0" fontId="8" fillId="4" borderId="14" xfId="0" applyFont="1" applyFill="1" applyBorder="1" applyAlignment="1">
      <alignment horizontal="center"/>
    </xf>
    <xf numFmtId="0" fontId="8" fillId="0" borderId="0" xfId="4" applyFont="1" applyAlignment="1">
      <alignment horizontal="left"/>
    </xf>
    <xf numFmtId="0" fontId="12" fillId="0" borderId="5" xfId="4" applyFont="1" applyBorder="1" applyAlignment="1">
      <alignment horizontal="center" vertical="top" wrapText="1"/>
    </xf>
    <xf numFmtId="0" fontId="12" fillId="0" borderId="6" xfId="4" applyFont="1" applyBorder="1" applyAlignment="1">
      <alignment horizontal="center" vertical="top" wrapText="1"/>
    </xf>
    <xf numFmtId="0" fontId="21" fillId="0" borderId="5" xfId="4" applyFont="1" applyBorder="1" applyAlignment="1">
      <alignment horizontal="center" vertical="top" wrapText="1"/>
    </xf>
    <xf numFmtId="0" fontId="21" fillId="0" borderId="6" xfId="4" applyFont="1" applyBorder="1" applyAlignment="1">
      <alignment horizontal="center" vertical="top" wrapText="1"/>
    </xf>
    <xf numFmtId="0" fontId="19" fillId="0" borderId="0" xfId="4" applyFont="1" applyAlignment="1">
      <alignment horizontal="left"/>
    </xf>
    <xf numFmtId="0" fontId="12" fillId="0" borderId="0" xfId="2" applyFont="1" applyAlignment="1">
      <alignment horizontal="right" vertical="top" wrapText="1"/>
    </xf>
    <xf numFmtId="0" fontId="21" fillId="4" borderId="2" xfId="4" applyFont="1" applyFill="1" applyBorder="1" applyAlignment="1">
      <alignment horizontal="center" vertical="top" wrapText="1"/>
    </xf>
    <xf numFmtId="0" fontId="21" fillId="4" borderId="2" xfId="4" applyFont="1" applyFill="1" applyBorder="1" applyAlignment="1">
      <alignment horizontal="center" vertical="center" wrapText="1"/>
    </xf>
    <xf numFmtId="0" fontId="21" fillId="4" borderId="12" xfId="4" applyFont="1" applyFill="1" applyBorder="1" applyAlignment="1">
      <alignment horizontal="center" vertical="top" wrapText="1"/>
    </xf>
    <xf numFmtId="0" fontId="21" fillId="4" borderId="13" xfId="4" applyFont="1" applyFill="1" applyBorder="1" applyAlignment="1">
      <alignment horizontal="center" vertical="top" wrapText="1"/>
    </xf>
    <xf numFmtId="0" fontId="21" fillId="4" borderId="14" xfId="4" applyFont="1" applyFill="1" applyBorder="1" applyAlignment="1">
      <alignment horizontal="center" vertical="top" wrapText="1"/>
    </xf>
    <xf numFmtId="0" fontId="21" fillId="4" borderId="8" xfId="4" applyFont="1" applyFill="1" applyBorder="1" applyAlignment="1">
      <alignment horizontal="center" vertical="top" wrapText="1"/>
    </xf>
    <xf numFmtId="0" fontId="21" fillId="4" borderId="7" xfId="4" applyFont="1" applyFill="1" applyBorder="1" applyAlignment="1">
      <alignment horizontal="center" vertical="top" wrapText="1"/>
    </xf>
    <xf numFmtId="0" fontId="21" fillId="4" borderId="15" xfId="4" applyFont="1" applyFill="1" applyBorder="1" applyAlignment="1">
      <alignment horizontal="center" vertical="top" wrapText="1"/>
    </xf>
    <xf numFmtId="0" fontId="21" fillId="4" borderId="1" xfId="4" applyFont="1" applyFill="1" applyBorder="1" applyAlignment="1">
      <alignment horizontal="center" vertical="center" wrapText="1"/>
    </xf>
    <xf numFmtId="0" fontId="21" fillId="4" borderId="10" xfId="4" applyFont="1" applyFill="1" applyBorder="1" applyAlignment="1">
      <alignment horizontal="center" vertical="center" wrapText="1"/>
    </xf>
    <xf numFmtId="0" fontId="21" fillId="4" borderId="3" xfId="4" applyFont="1" applyFill="1" applyBorder="1" applyAlignment="1">
      <alignment horizontal="center" vertical="center" wrapText="1"/>
    </xf>
    <xf numFmtId="0" fontId="21" fillId="4" borderId="12" xfId="4" applyFont="1" applyFill="1" applyBorder="1" applyAlignment="1">
      <alignment horizontal="center" vertical="center" wrapText="1"/>
    </xf>
    <xf numFmtId="0" fontId="21" fillId="4" borderId="13" xfId="4" applyFont="1" applyFill="1" applyBorder="1" applyAlignment="1">
      <alignment horizontal="center" vertical="center" wrapText="1"/>
    </xf>
    <xf numFmtId="0" fontId="21" fillId="4" borderId="14" xfId="4" applyFont="1" applyFill="1" applyBorder="1" applyAlignment="1">
      <alignment horizontal="center" vertical="center" wrapText="1"/>
    </xf>
    <xf numFmtId="0" fontId="21" fillId="4" borderId="8" xfId="4" applyFont="1" applyFill="1" applyBorder="1" applyAlignment="1">
      <alignment horizontal="center" vertical="center" wrapText="1"/>
    </xf>
    <xf numFmtId="0" fontId="21" fillId="4" borderId="7" xfId="4" applyFont="1" applyFill="1" applyBorder="1" applyAlignment="1">
      <alignment horizontal="center" vertical="center" wrapText="1"/>
    </xf>
    <xf numFmtId="0" fontId="21" fillId="4" borderId="15" xfId="4" applyFont="1" applyFill="1" applyBorder="1" applyAlignment="1">
      <alignment horizontal="center" vertical="center" wrapText="1"/>
    </xf>
    <xf numFmtId="0" fontId="68" fillId="0" borderId="0" xfId="2" applyFont="1" applyAlignment="1">
      <alignment horizontal="center"/>
    </xf>
    <xf numFmtId="0" fontId="69" fillId="0" borderId="0" xfId="2" applyFont="1" applyAlignment="1">
      <alignment horizontal="center"/>
    </xf>
    <xf numFmtId="0" fontId="30" fillId="0" borderId="0" xfId="2" applyFont="1" applyAlignment="1">
      <alignment horizontal="center"/>
    </xf>
    <xf numFmtId="0" fontId="98" fillId="0" borderId="0" xfId="2" applyFont="1" applyAlignment="1">
      <alignment horizontal="center"/>
    </xf>
    <xf numFmtId="0" fontId="23" fillId="0" borderId="7" xfId="4" applyFont="1" applyBorder="1" applyAlignment="1">
      <alignment horizontal="center"/>
    </xf>
    <xf numFmtId="0" fontId="8" fillId="0" borderId="0" xfId="1" applyFont="1" applyAlignment="1">
      <alignment horizontal="center" vertical="top" wrapText="1"/>
    </xf>
    <xf numFmtId="0" fontId="8" fillId="0" borderId="0" xfId="1" applyFont="1" applyAlignment="1">
      <alignment horizontal="center"/>
    </xf>
    <xf numFmtId="0" fontId="35" fillId="0" borderId="0" xfId="0" applyFont="1" applyAlignment="1">
      <alignment horizontal="center"/>
    </xf>
    <xf numFmtId="0" fontId="74" fillId="0" borderId="0" xfId="0" applyFont="1" applyAlignment="1">
      <alignment horizontal="center"/>
    </xf>
    <xf numFmtId="0" fontId="73" fillId="0" borderId="0" xfId="0" applyFont="1" applyFill="1" applyAlignment="1">
      <alignment horizontal="center" wrapText="1"/>
    </xf>
    <xf numFmtId="0" fontId="23" fillId="0" borderId="7" xfId="0" applyFont="1" applyFill="1" applyBorder="1" applyAlignment="1">
      <alignment horizontal="right"/>
    </xf>
    <xf numFmtId="0" fontId="23" fillId="0" borderId="0" xfId="0" applyFont="1" applyBorder="1" applyAlignment="1">
      <alignment horizontal="center"/>
    </xf>
    <xf numFmtId="0" fontId="8" fillId="0" borderId="1" xfId="0" applyFont="1" applyBorder="1" applyAlignment="1">
      <alignment horizontal="center" vertical="top" wrapText="1"/>
    </xf>
    <xf numFmtId="0" fontId="8" fillId="0" borderId="3" xfId="0" applyFont="1" applyBorder="1" applyAlignment="1">
      <alignment horizontal="center" vertical="top" wrapText="1"/>
    </xf>
    <xf numFmtId="0" fontId="70" fillId="0" borderId="0" xfId="0" applyFont="1" applyAlignment="1">
      <alignment horizontal="center"/>
    </xf>
    <xf numFmtId="0" fontId="9" fillId="0" borderId="0" xfId="0" applyFont="1" applyAlignment="1">
      <alignment horizontal="center"/>
    </xf>
    <xf numFmtId="0" fontId="0" fillId="0" borderId="0" xfId="0" applyAlignment="1">
      <alignment horizontal="center"/>
    </xf>
    <xf numFmtId="0" fontId="12" fillId="0" borderId="0" xfId="0" applyFont="1" applyAlignment="1">
      <alignment horizontal="right" vertical="top" wrapText="1"/>
    </xf>
    <xf numFmtId="0" fontId="12" fillId="0" borderId="0" xfId="0" applyFont="1" applyAlignment="1">
      <alignment vertical="top" wrapText="1"/>
    </xf>
    <xf numFmtId="0" fontId="12" fillId="0" borderId="0" xfId="0" applyFont="1" applyAlignment="1">
      <alignment horizontal="left" vertical="top" wrapText="1"/>
    </xf>
    <xf numFmtId="0" fontId="8" fillId="0" borderId="4" xfId="0" applyFont="1" applyBorder="1" applyAlignment="1">
      <alignment horizontal="center"/>
    </xf>
    <xf numFmtId="0" fontId="8" fillId="0" borderId="2" xfId="0" applyFont="1" applyBorder="1" applyAlignment="1">
      <alignment horizontal="center" vertical="top" wrapText="1"/>
    </xf>
    <xf numFmtId="0" fontId="18" fillId="0" borderId="0" xfId="0" applyFont="1" applyAlignment="1">
      <alignment horizontal="center"/>
    </xf>
    <xf numFmtId="0" fontId="8" fillId="4" borderId="1" xfId="0" applyFont="1" applyFill="1" applyBorder="1" applyAlignment="1">
      <alignment horizontal="center" vertical="top" wrapText="1"/>
    </xf>
    <xf numFmtId="0" fontId="8" fillId="4" borderId="3" xfId="0" applyFont="1" applyFill="1" applyBorder="1" applyAlignment="1">
      <alignment horizontal="center" vertical="top" wrapText="1"/>
    </xf>
    <xf numFmtId="0" fontId="13" fillId="0" borderId="0" xfId="0" applyFont="1" applyAlignment="1">
      <alignment horizontal="center"/>
    </xf>
    <xf numFmtId="0" fontId="69" fillId="0" borderId="0" xfId="0" applyFont="1" applyAlignment="1">
      <alignment horizontal="center" wrapText="1"/>
    </xf>
    <xf numFmtId="0" fontId="8" fillId="4" borderId="6" xfId="0" applyFont="1" applyFill="1" applyBorder="1" applyAlignment="1">
      <alignment horizontal="center" vertical="center"/>
    </xf>
    <xf numFmtId="0" fontId="8" fillId="4" borderId="5" xfId="0" applyFont="1" applyFill="1" applyBorder="1" applyAlignment="1">
      <alignment horizontal="center" vertical="center" wrapText="1"/>
    </xf>
    <xf numFmtId="0" fontId="8" fillId="4" borderId="9" xfId="0" applyFont="1" applyFill="1" applyBorder="1" applyAlignment="1">
      <alignment horizontal="center" vertical="center" wrapText="1"/>
    </xf>
    <xf numFmtId="0" fontId="8" fillId="4" borderId="6" xfId="0" applyFont="1" applyFill="1" applyBorder="1" applyAlignment="1">
      <alignment horizontal="center" vertical="center" wrapText="1"/>
    </xf>
    <xf numFmtId="0" fontId="23" fillId="0" borderId="7" xfId="0" applyFont="1" applyBorder="1" applyAlignment="1">
      <alignment horizontal="right"/>
    </xf>
    <xf numFmtId="0" fontId="94" fillId="8" borderId="0" xfId="0" applyFont="1" applyFill="1" applyBorder="1" applyAlignment="1">
      <alignment horizontal="left"/>
    </xf>
    <xf numFmtId="0" fontId="8" fillId="4" borderId="5" xfId="0" applyFont="1" applyFill="1" applyBorder="1" applyAlignment="1">
      <alignment horizontal="center" vertical="top"/>
    </xf>
    <xf numFmtId="0" fontId="13" fillId="0" borderId="0" xfId="0" applyFont="1"/>
    <xf numFmtId="0" fontId="23" fillId="0" borderId="0" xfId="0" applyFont="1" applyBorder="1" applyAlignment="1">
      <alignment horizontal="left"/>
    </xf>
    <xf numFmtId="0" fontId="69" fillId="0" borderId="0" xfId="0" applyFont="1" applyAlignment="1">
      <alignment horizontal="center" vertical="center" wrapText="1"/>
    </xf>
    <xf numFmtId="0" fontId="8" fillId="0" borderId="0" xfId="0" applyFont="1" applyBorder="1" applyAlignment="1">
      <alignment horizontal="right"/>
    </xf>
    <xf numFmtId="0" fontId="23" fillId="0" borderId="7" xfId="0" applyFont="1" applyBorder="1" applyAlignment="1">
      <alignment horizontal="center"/>
    </xf>
    <xf numFmtId="0" fontId="102" fillId="8" borderId="0" xfId="0" applyFont="1" applyFill="1" applyAlignment="1">
      <alignment horizontal="left" vertical="center" wrapText="1"/>
    </xf>
    <xf numFmtId="0" fontId="20" fillId="0" borderId="0" xfId="0" applyFont="1" applyAlignment="1">
      <alignment horizontal="left"/>
    </xf>
    <xf numFmtId="0" fontId="76" fillId="0" borderId="0" xfId="0" applyFont="1" applyAlignment="1">
      <alignment horizontal="center"/>
    </xf>
    <xf numFmtId="0" fontId="8" fillId="4" borderId="2" xfId="1" applyFont="1" applyFill="1" applyBorder="1" applyAlignment="1">
      <alignment horizontal="center" vertical="top" wrapText="1"/>
    </xf>
    <xf numFmtId="0" fontId="8" fillId="4" borderId="1" xfId="1" applyFont="1" applyFill="1" applyBorder="1" applyAlignment="1">
      <alignment horizontal="center" vertical="top" wrapText="1"/>
    </xf>
    <xf numFmtId="0" fontId="8" fillId="4" borderId="10" xfId="1" applyFont="1" applyFill="1" applyBorder="1" applyAlignment="1">
      <alignment horizontal="center" vertical="top" wrapText="1"/>
    </xf>
    <xf numFmtId="0" fontId="8" fillId="4" borderId="3" xfId="1" applyFont="1" applyFill="1" applyBorder="1" applyAlignment="1">
      <alignment horizontal="center" vertical="top" wrapText="1"/>
    </xf>
    <xf numFmtId="0" fontId="8" fillId="4" borderId="2" xfId="1" applyFont="1" applyFill="1" applyBorder="1" applyAlignment="1">
      <alignment horizontal="center" vertical="center" wrapText="1"/>
    </xf>
    <xf numFmtId="0" fontId="12" fillId="0" borderId="0" xfId="1" applyFont="1" applyAlignment="1">
      <alignment horizontal="center"/>
    </xf>
    <xf numFmtId="0" fontId="68" fillId="0" borderId="0" xfId="1" applyFont="1" applyAlignment="1">
      <alignment horizontal="center"/>
    </xf>
    <xf numFmtId="0" fontId="14" fillId="0" borderId="0" xfId="1" applyFont="1" applyBorder="1" applyAlignment="1">
      <alignment horizontal="left"/>
    </xf>
    <xf numFmtId="0" fontId="69" fillId="0" borderId="0" xfId="1" applyFont="1" applyAlignment="1">
      <alignment horizontal="center"/>
    </xf>
    <xf numFmtId="0" fontId="13" fillId="0" borderId="0" xfId="0" applyFont="1" applyBorder="1" applyAlignment="1">
      <alignment horizontal="left" vertical="top" wrapText="1"/>
    </xf>
    <xf numFmtId="0" fontId="102" fillId="8" borderId="0" xfId="0" applyFont="1" applyFill="1" applyBorder="1" applyAlignment="1">
      <alignment horizontal="left" vertical="top" wrapText="1"/>
    </xf>
    <xf numFmtId="0" fontId="8" fillId="4" borderId="14" xfId="0" applyFont="1" applyFill="1" applyBorder="1" applyAlignment="1">
      <alignment horizontal="center" vertical="top" wrapText="1"/>
    </xf>
    <xf numFmtId="0" fontId="9" fillId="0" borderId="0" xfId="0" applyFont="1" applyAlignment="1">
      <alignment horizontal="right"/>
    </xf>
    <xf numFmtId="0" fontId="71" fillId="0" borderId="0" xfId="0" applyFont="1" applyAlignment="1">
      <alignment horizontal="left"/>
    </xf>
    <xf numFmtId="0" fontId="8" fillId="0" borderId="0" xfId="0" applyFont="1" applyAlignment="1">
      <alignment horizontal="right"/>
    </xf>
    <xf numFmtId="0" fontId="8" fillId="4" borderId="9" xfId="0" applyFont="1" applyFill="1" applyBorder="1" applyAlignment="1">
      <alignment horizontal="center" vertical="top"/>
    </xf>
    <xf numFmtId="0" fontId="8" fillId="4" borderId="6" xfId="0" applyFont="1" applyFill="1" applyBorder="1" applyAlignment="1">
      <alignment horizontal="center" vertical="top"/>
    </xf>
    <xf numFmtId="0" fontId="8" fillId="4" borderId="1" xfId="0" applyFont="1" applyFill="1" applyBorder="1" applyAlignment="1">
      <alignment horizontal="center" vertical="top"/>
    </xf>
    <xf numFmtId="0" fontId="8" fillId="4" borderId="3" xfId="0" applyFont="1" applyFill="1" applyBorder="1" applyAlignment="1">
      <alignment horizontal="center" vertical="top"/>
    </xf>
    <xf numFmtId="0" fontId="65" fillId="0" borderId="12" xfId="0" applyFont="1" applyBorder="1" applyAlignment="1">
      <alignment horizontal="center" vertical="center"/>
    </xf>
    <xf numFmtId="0" fontId="65" fillId="0" borderId="13" xfId="0" applyFont="1" applyBorder="1" applyAlignment="1">
      <alignment horizontal="center" vertical="center"/>
    </xf>
    <xf numFmtId="0" fontId="65" fillId="0" borderId="14" xfId="0" applyFont="1" applyBorder="1" applyAlignment="1">
      <alignment horizontal="center" vertical="center"/>
    </xf>
    <xf numFmtId="0" fontId="65" fillId="0" borderId="11" xfId="0" applyFont="1" applyBorder="1" applyAlignment="1">
      <alignment horizontal="center" vertical="center"/>
    </xf>
    <xf numFmtId="0" fontId="65" fillId="0" borderId="0" xfId="0" applyFont="1" applyBorder="1" applyAlignment="1">
      <alignment horizontal="center" vertical="center"/>
    </xf>
    <xf numFmtId="0" fontId="65" fillId="0" borderId="17" xfId="0" applyFont="1" applyBorder="1" applyAlignment="1">
      <alignment horizontal="center" vertical="center"/>
    </xf>
    <xf numFmtId="0" fontId="65" fillId="0" borderId="8" xfId="0" applyFont="1" applyBorder="1" applyAlignment="1">
      <alignment horizontal="center" vertical="center"/>
    </xf>
    <xf numFmtId="0" fontId="65" fillId="0" borderId="7" xfId="0" applyFont="1" applyBorder="1" applyAlignment="1">
      <alignment horizontal="center" vertical="center"/>
    </xf>
    <xf numFmtId="0" fontId="65" fillId="0" borderId="15" xfId="0" applyFont="1" applyBorder="1" applyAlignment="1">
      <alignment horizontal="center" vertical="center"/>
    </xf>
    <xf numFmtId="0" fontId="77" fillId="0" borderId="0" xfId="0" applyFont="1" applyAlignment="1">
      <alignment horizontal="center" wrapText="1"/>
    </xf>
    <xf numFmtId="0" fontId="103" fillId="8" borderId="0" xfId="0" applyFont="1" applyFill="1" applyAlignment="1">
      <alignment horizontal="left" vertical="justify" wrapText="1"/>
    </xf>
    <xf numFmtId="0" fontId="100" fillId="8" borderId="0" xfId="0" applyFont="1" applyFill="1" applyBorder="1" applyAlignment="1">
      <alignment horizontal="left" vertical="top"/>
    </xf>
    <xf numFmtId="2" fontId="13" fillId="0" borderId="2" xfId="0" applyNumberFormat="1" applyFont="1" applyBorder="1" applyAlignment="1">
      <alignment horizontal="center" vertical="center" wrapText="1"/>
    </xf>
    <xf numFmtId="0" fontId="13" fillId="0" borderId="2"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3" xfId="0" applyFont="1" applyBorder="1" applyAlignment="1">
      <alignment horizontal="center" vertical="center" wrapText="1"/>
    </xf>
    <xf numFmtId="0" fontId="13" fillId="0" borderId="2" xfId="0" applyFont="1" applyBorder="1" applyAlignment="1">
      <alignment horizontal="center" vertical="center"/>
    </xf>
    <xf numFmtId="2" fontId="13" fillId="0" borderId="2" xfId="0" applyNumberFormat="1" applyFont="1" applyBorder="1" applyAlignment="1">
      <alignment horizontal="center" vertical="center"/>
    </xf>
    <xf numFmtId="0" fontId="86" fillId="0" borderId="0" xfId="0" applyFont="1" applyAlignment="1">
      <alignment horizontal="center"/>
    </xf>
    <xf numFmtId="0" fontId="67" fillId="0" borderId="0" xfId="0" applyFont="1" applyAlignment="1">
      <alignment horizontal="left"/>
    </xf>
    <xf numFmtId="2" fontId="13" fillId="0" borderId="1" xfId="0" applyNumberFormat="1" applyFont="1" applyBorder="1" applyAlignment="1">
      <alignment horizontal="center" vertical="center"/>
    </xf>
    <xf numFmtId="2" fontId="13" fillId="0" borderId="10" xfId="0" applyNumberFormat="1" applyFont="1" applyBorder="1" applyAlignment="1">
      <alignment horizontal="center" vertical="center"/>
    </xf>
    <xf numFmtId="2" fontId="13" fillId="0" borderId="3" xfId="0" applyNumberFormat="1" applyFont="1" applyBorder="1" applyAlignment="1">
      <alignment horizontal="center" vertical="center"/>
    </xf>
    <xf numFmtId="0" fontId="12" fillId="4" borderId="5" xfId="0" applyFont="1" applyFill="1" applyBorder="1" applyAlignment="1">
      <alignment horizontal="center" vertical="center"/>
    </xf>
    <xf numFmtId="0" fontId="12" fillId="4" borderId="9" xfId="0" applyFont="1" applyFill="1" applyBorder="1" applyAlignment="1">
      <alignment horizontal="center" vertical="center"/>
    </xf>
    <xf numFmtId="0" fontId="12" fillId="4" borderId="6" xfId="0" applyFont="1" applyFill="1" applyBorder="1" applyAlignment="1">
      <alignment horizontal="center" vertical="center"/>
    </xf>
    <xf numFmtId="0" fontId="23" fillId="0" borderId="0" xfId="0" applyFont="1" applyBorder="1" applyAlignment="1">
      <alignment horizontal="right"/>
    </xf>
    <xf numFmtId="0" fontId="52" fillId="4" borderId="2" xfId="0" applyFont="1" applyFill="1" applyBorder="1" applyAlignment="1">
      <alignment horizontal="center" vertical="top" wrapText="1"/>
    </xf>
    <xf numFmtId="0" fontId="23" fillId="0" borderId="7" xfId="0" applyFont="1" applyBorder="1" applyAlignment="1">
      <alignment horizontal="left"/>
    </xf>
    <xf numFmtId="0" fontId="52" fillId="4" borderId="1" xfId="0" applyFont="1" applyFill="1" applyBorder="1" applyAlignment="1">
      <alignment horizontal="center" vertical="top" wrapText="1"/>
    </xf>
    <xf numFmtId="0" fontId="52" fillId="4" borderId="10" xfId="0" applyFont="1" applyFill="1" applyBorder="1" applyAlignment="1">
      <alignment horizontal="center" vertical="top" wrapText="1"/>
    </xf>
    <xf numFmtId="0" fontId="52" fillId="4" borderId="3" xfId="0" applyFont="1" applyFill="1" applyBorder="1" applyAlignment="1">
      <alignment horizontal="center" vertical="top" wrapText="1"/>
    </xf>
    <xf numFmtId="0" fontId="87" fillId="0" borderId="0" xfId="0" applyFont="1" applyBorder="1" applyAlignment="1">
      <alignment horizontal="center" vertical="top"/>
    </xf>
    <xf numFmtId="0" fontId="43" fillId="0" borderId="0" xfId="0" applyFont="1" applyAlignment="1">
      <alignment horizontal="center"/>
    </xf>
    <xf numFmtId="0" fontId="38" fillId="4" borderId="1" xfId="0" applyFont="1" applyFill="1" applyBorder="1" applyAlignment="1">
      <alignment horizontal="center" vertical="top" wrapText="1"/>
    </xf>
    <xf numFmtId="0" fontId="38" fillId="4" borderId="3" xfId="0" applyFont="1" applyFill="1" applyBorder="1" applyAlignment="1">
      <alignment horizontal="center" vertical="top" wrapText="1"/>
    </xf>
    <xf numFmtId="0" fontId="73" fillId="0" borderId="0" xfId="0" applyFont="1" applyAlignment="1">
      <alignment horizontal="center"/>
    </xf>
    <xf numFmtId="0" fontId="38" fillId="4" borderId="2" xfId="0" applyFont="1" applyFill="1" applyBorder="1" applyAlignment="1">
      <alignment horizontal="center" vertical="top" wrapText="1"/>
    </xf>
    <xf numFmtId="0" fontId="38" fillId="4" borderId="5" xfId="0" applyFont="1" applyFill="1" applyBorder="1" applyAlignment="1">
      <alignment horizontal="center" vertical="top" wrapText="1"/>
    </xf>
    <xf numFmtId="0" fontId="38" fillId="4" borderId="9" xfId="0" applyFont="1" applyFill="1" applyBorder="1" applyAlignment="1">
      <alignment horizontal="center" vertical="top" wrapText="1"/>
    </xf>
    <xf numFmtId="0" fontId="38" fillId="4" borderId="6" xfId="0" applyFont="1" applyFill="1" applyBorder="1" applyAlignment="1">
      <alignment horizontal="center" vertical="top" wrapText="1"/>
    </xf>
    <xf numFmtId="0" fontId="38" fillId="0" borderId="7" xfId="0" applyFont="1" applyBorder="1" applyAlignment="1">
      <alignment horizontal="right"/>
    </xf>
    <xf numFmtId="0" fontId="69" fillId="0" borderId="0" xfId="1" applyFont="1" applyAlignment="1"/>
    <xf numFmtId="0" fontId="8" fillId="0" borderId="0" xfId="1" applyFont="1" applyBorder="1" applyAlignment="1">
      <alignment horizontal="center" vertical="top" wrapText="1"/>
    </xf>
    <xf numFmtId="0" fontId="8" fillId="4" borderId="1" xfId="1" quotePrefix="1" applyFont="1" applyFill="1" applyBorder="1" applyAlignment="1">
      <alignment horizontal="center" vertical="center" wrapText="1"/>
    </xf>
    <xf numFmtId="0" fontId="8" fillId="4" borderId="3" xfId="1" quotePrefix="1" applyFont="1" applyFill="1" applyBorder="1" applyAlignment="1">
      <alignment horizontal="center" vertical="center" wrapText="1"/>
    </xf>
    <xf numFmtId="0" fontId="8" fillId="4" borderId="5" xfId="1" quotePrefix="1" applyFont="1" applyFill="1" applyBorder="1" applyAlignment="1">
      <alignment horizontal="center" vertical="center" wrapText="1"/>
    </xf>
    <xf numFmtId="0" fontId="8" fillId="4" borderId="9" xfId="1" quotePrefix="1" applyFont="1" applyFill="1" applyBorder="1" applyAlignment="1">
      <alignment horizontal="center" vertical="center" wrapText="1"/>
    </xf>
    <xf numFmtId="0" fontId="8" fillId="4" borderId="6" xfId="1" quotePrefix="1" applyFont="1" applyFill="1" applyBorder="1" applyAlignment="1">
      <alignment horizontal="center" vertical="center" wrapText="1"/>
    </xf>
    <xf numFmtId="0" fontId="8" fillId="0" borderId="5" xfId="1" applyFont="1" applyBorder="1" applyAlignment="1">
      <alignment horizontal="left" vertical="center"/>
    </xf>
    <xf numFmtId="0" fontId="8" fillId="0" borderId="9" xfId="1" applyFont="1" applyBorder="1" applyAlignment="1">
      <alignment horizontal="left" vertical="center"/>
    </xf>
    <xf numFmtId="0" fontId="8" fillId="0" borderId="6" xfId="1" applyFont="1" applyBorder="1" applyAlignment="1">
      <alignment horizontal="left" vertical="center"/>
    </xf>
    <xf numFmtId="0" fontId="8" fillId="0" borderId="0" xfId="7" applyFont="1" applyAlignment="1">
      <alignment vertical="top" wrapText="1"/>
    </xf>
    <xf numFmtId="0" fontId="8" fillId="0" borderId="0" xfId="7" applyFont="1" applyAlignment="1"/>
    <xf numFmtId="0" fontId="64" fillId="4" borderId="2" xfId="2" applyFont="1" applyFill="1" applyBorder="1" applyAlignment="1">
      <alignment horizontal="center" vertical="top" wrapText="1"/>
    </xf>
    <xf numFmtId="0" fontId="35" fillId="0" borderId="0" xfId="2" applyFont="1" applyAlignment="1">
      <alignment horizontal="center"/>
    </xf>
    <xf numFmtId="0" fontId="49" fillId="0" borderId="0" xfId="2" applyFont="1" applyAlignment="1">
      <alignment horizontal="right"/>
    </xf>
    <xf numFmtId="0" fontId="74" fillId="0" borderId="0" xfId="2" applyFont="1" applyAlignment="1">
      <alignment horizontal="center"/>
    </xf>
    <xf numFmtId="0" fontId="73" fillId="0" borderId="0" xfId="2" applyFont="1" applyAlignment="1">
      <alignment horizontal="center" wrapText="1"/>
    </xf>
    <xf numFmtId="0" fontId="23" fillId="0" borderId="7" xfId="2" applyFont="1" applyBorder="1" applyAlignment="1">
      <alignment horizontal="center"/>
    </xf>
    <xf numFmtId="0" fontId="38" fillId="4" borderId="2" xfId="2" applyFont="1" applyFill="1" applyBorder="1" applyAlignment="1">
      <alignment horizontal="center" vertical="top" wrapText="1"/>
    </xf>
    <xf numFmtId="0" fontId="72" fillId="0" borderId="0" xfId="0" applyFont="1" applyAlignment="1">
      <alignment horizontal="center" vertical="center" wrapText="1"/>
    </xf>
    <xf numFmtId="0" fontId="72" fillId="0" borderId="0" xfId="0" applyFont="1" applyAlignment="1">
      <alignment horizontal="center" wrapText="1"/>
    </xf>
    <xf numFmtId="0" fontId="72" fillId="0" borderId="0" xfId="0" applyFont="1" applyAlignment="1">
      <alignment vertical="top" wrapText="1"/>
    </xf>
    <xf numFmtId="0" fontId="69" fillId="0" borderId="0" xfId="0" applyFont="1" applyAlignment="1">
      <alignment horizontal="center" vertical="top" wrapText="1"/>
    </xf>
    <xf numFmtId="0" fontId="48" fillId="4" borderId="5" xfId="0" applyFont="1" applyFill="1" applyBorder="1" applyAlignment="1">
      <alignment horizontal="center" vertical="top" wrapText="1"/>
    </xf>
    <xf numFmtId="0" fontId="48" fillId="4" borderId="9" xfId="0" applyFont="1" applyFill="1" applyBorder="1" applyAlignment="1">
      <alignment horizontal="center" vertical="top" wrapText="1"/>
    </xf>
    <xf numFmtId="0" fontId="48" fillId="4" borderId="6" xfId="0" applyFont="1" applyFill="1" applyBorder="1" applyAlignment="1">
      <alignment horizontal="center" vertical="top" wrapText="1"/>
    </xf>
    <xf numFmtId="0" fontId="48" fillId="4" borderId="2" xfId="0" applyFont="1" applyFill="1" applyBorder="1" applyAlignment="1">
      <alignment horizontal="center" vertical="top" wrapText="1"/>
    </xf>
    <xf numFmtId="0" fontId="23" fillId="2" borderId="7" xfId="0" applyFont="1" applyFill="1" applyBorder="1" applyAlignment="1">
      <alignment horizontal="right"/>
    </xf>
    <xf numFmtId="0" fontId="100" fillId="8" borderId="0" xfId="0" applyFont="1" applyFill="1" applyAlignment="1">
      <alignment horizontal="left"/>
    </xf>
    <xf numFmtId="0" fontId="12" fillId="0" borderId="0" xfId="2" applyFont="1" applyAlignment="1">
      <alignment horizontal="center"/>
    </xf>
    <xf numFmtId="0" fontId="8" fillId="4" borderId="2" xfId="2" applyFont="1" applyFill="1" applyBorder="1" applyAlignment="1">
      <alignment horizontal="center" vertical="top" wrapText="1"/>
    </xf>
    <xf numFmtId="0" fontId="0" fillId="4" borderId="2" xfId="0" applyFill="1" applyBorder="1" applyAlignment="1">
      <alignment horizontal="center" vertical="top" wrapText="1"/>
    </xf>
    <xf numFmtId="0" fontId="0" fillId="0" borderId="0" xfId="0" applyAlignment="1">
      <alignment horizontal="left"/>
    </xf>
    <xf numFmtId="0" fontId="12" fillId="0" borderId="0" xfId="2" applyFont="1" applyAlignment="1">
      <alignment horizontal="center" vertical="top" wrapText="1"/>
    </xf>
    <xf numFmtId="0" fontId="8" fillId="4" borderId="2" xfId="0" applyFont="1" applyFill="1" applyBorder="1" applyAlignment="1">
      <alignment horizontal="center" vertical="center" wrapText="1"/>
    </xf>
    <xf numFmtId="0" fontId="8" fillId="4" borderId="2" xfId="2" applyFont="1" applyFill="1" applyBorder="1" applyAlignment="1">
      <alignment horizontal="center" vertical="center" wrapText="1"/>
    </xf>
    <xf numFmtId="0" fontId="13" fillId="0" borderId="0" xfId="2" applyAlignment="1">
      <alignment horizontal="center"/>
    </xf>
    <xf numFmtId="0" fontId="77" fillId="0" borderId="0" xfId="2" applyFont="1" applyAlignment="1">
      <alignment horizontal="center"/>
    </xf>
    <xf numFmtId="0" fontId="8" fillId="4" borderId="5" xfId="2" applyFont="1" applyFill="1" applyBorder="1" applyAlignment="1">
      <alignment horizontal="center" vertical="top"/>
    </xf>
    <xf numFmtId="0" fontId="8" fillId="4" borderId="9" xfId="2" applyFont="1" applyFill="1" applyBorder="1" applyAlignment="1">
      <alignment horizontal="center" vertical="top"/>
    </xf>
    <xf numFmtId="0" fontId="8" fillId="4" borderId="1" xfId="2" applyFont="1" applyFill="1" applyBorder="1" applyAlignment="1">
      <alignment horizontal="center" vertical="top" wrapText="1"/>
    </xf>
    <xf numFmtId="0" fontId="8" fillId="4" borderId="3" xfId="2" applyFont="1" applyFill="1" applyBorder="1" applyAlignment="1">
      <alignment horizontal="center" vertical="top" wrapText="1"/>
    </xf>
    <xf numFmtId="0" fontId="12" fillId="4" borderId="5" xfId="2" applyFont="1" applyFill="1" applyBorder="1" applyAlignment="1">
      <alignment horizontal="center" vertical="top"/>
    </xf>
    <xf numFmtId="0" fontId="12" fillId="4" borderId="9" xfId="2" applyFont="1" applyFill="1" applyBorder="1" applyAlignment="1">
      <alignment horizontal="center" vertical="top"/>
    </xf>
    <xf numFmtId="0" fontId="12" fillId="4" borderId="16" xfId="2" applyFont="1" applyFill="1" applyBorder="1" applyAlignment="1">
      <alignment horizontal="center" vertical="top"/>
    </xf>
    <xf numFmtId="0" fontId="76" fillId="0" borderId="0" xfId="2" applyFont="1" applyAlignment="1">
      <alignment horizontal="center"/>
    </xf>
    <xf numFmtId="0" fontId="13" fillId="0" borderId="0" xfId="2" applyAlignment="1">
      <alignment horizontal="left"/>
    </xf>
    <xf numFmtId="0" fontId="35" fillId="0" borderId="0" xfId="0" applyFont="1" applyAlignment="1">
      <alignment horizontal="right"/>
    </xf>
    <xf numFmtId="0" fontId="88" fillId="0" borderId="0" xfId="0" applyFont="1" applyAlignment="1">
      <alignment horizontal="center"/>
    </xf>
    <xf numFmtId="0" fontId="38" fillId="4" borderId="2" xfId="0" applyFont="1" applyFill="1" applyBorder="1" applyAlignment="1">
      <alignment horizontal="right" vertical="top" wrapText="1"/>
    </xf>
    <xf numFmtId="0" fontId="91" fillId="0" borderId="0" xfId="1" applyFont="1" applyAlignment="1">
      <alignment horizontal="center"/>
    </xf>
    <xf numFmtId="0" fontId="89" fillId="0" borderId="0" xfId="1" applyFont="1" applyAlignment="1">
      <alignment horizontal="center"/>
    </xf>
    <xf numFmtId="0" fontId="38" fillId="4" borderId="10" xfId="0" applyFont="1" applyFill="1" applyBorder="1" applyAlignment="1">
      <alignment horizontal="center" vertical="top" wrapText="1"/>
    </xf>
    <xf numFmtId="0" fontId="23" fillId="0" borderId="0" xfId="1" applyFont="1" applyAlignment="1">
      <alignment horizontal="right"/>
    </xf>
    <xf numFmtId="0" fontId="8" fillId="4" borderId="2" xfId="1" quotePrefix="1" applyFont="1" applyFill="1" applyBorder="1" applyAlignment="1">
      <alignment horizontal="center" vertical="center" wrapText="1"/>
    </xf>
    <xf numFmtId="0" fontId="8" fillId="4" borderId="8" xfId="1" quotePrefix="1" applyFont="1" applyFill="1" applyBorder="1" applyAlignment="1">
      <alignment horizontal="center" vertical="center" wrapText="1"/>
    </xf>
    <xf numFmtId="0" fontId="8" fillId="4" borderId="7" xfId="1" quotePrefix="1" applyFont="1" applyFill="1" applyBorder="1" applyAlignment="1">
      <alignment horizontal="center" vertical="center" wrapText="1"/>
    </xf>
    <xf numFmtId="0" fontId="52" fillId="4" borderId="12" xfId="0" applyFont="1" applyFill="1" applyBorder="1" applyAlignment="1">
      <alignment horizontal="center" vertical="top" wrapText="1"/>
    </xf>
    <xf numFmtId="0" fontId="52" fillId="4" borderId="13" xfId="0" applyFont="1" applyFill="1" applyBorder="1" applyAlignment="1">
      <alignment horizontal="center" vertical="top" wrapText="1"/>
    </xf>
    <xf numFmtId="0" fontId="52" fillId="4" borderId="14" xfId="0" applyFont="1" applyFill="1" applyBorder="1" applyAlignment="1">
      <alignment horizontal="center" vertical="top" wrapText="1"/>
    </xf>
    <xf numFmtId="0" fontId="52" fillId="4" borderId="11" xfId="0" applyFont="1" applyFill="1" applyBorder="1" applyAlignment="1">
      <alignment horizontal="center" vertical="top" wrapText="1"/>
    </xf>
    <xf numFmtId="0" fontId="52" fillId="4" borderId="0" xfId="0" applyFont="1" applyFill="1" applyBorder="1" applyAlignment="1">
      <alignment horizontal="center" vertical="top" wrapText="1"/>
    </xf>
    <xf numFmtId="0" fontId="52" fillId="4" borderId="17" xfId="0" applyFont="1" applyFill="1" applyBorder="1" applyAlignment="1">
      <alignment horizontal="center" vertical="top" wrapText="1"/>
    </xf>
    <xf numFmtId="0" fontId="60" fillId="0" borderId="0" xfId="0" applyFont="1" applyBorder="1" applyAlignment="1">
      <alignment horizontal="left" vertical="center" wrapText="1"/>
    </xf>
    <xf numFmtId="0" fontId="90" fillId="0" borderId="0" xfId="0" applyFont="1" applyBorder="1" applyAlignment="1">
      <alignment horizontal="center" vertical="top"/>
    </xf>
    <xf numFmtId="0" fontId="67" fillId="0" borderId="7" xfId="0" applyFont="1" applyBorder="1" applyAlignment="1">
      <alignment horizontal="left"/>
    </xf>
    <xf numFmtId="0" fontId="87" fillId="0" borderId="0" xfId="0" applyFont="1" applyAlignment="1">
      <alignment horizontal="center" vertical="center"/>
    </xf>
    <xf numFmtId="0" fontId="87" fillId="0" borderId="0" xfId="0" applyFont="1" applyBorder="1" applyAlignment="1">
      <alignment horizontal="center" vertical="center"/>
    </xf>
    <xf numFmtId="0" fontId="58" fillId="0" borderId="1" xfId="0" applyFont="1" applyBorder="1" applyAlignment="1">
      <alignment horizontal="center" vertical="center" wrapText="1"/>
    </xf>
    <xf numFmtId="0" fontId="58" fillId="0" borderId="10" xfId="0" applyFont="1" applyBorder="1" applyAlignment="1">
      <alignment horizontal="center" vertical="center" wrapText="1"/>
    </xf>
    <xf numFmtId="0" fontId="58" fillId="0" borderId="3" xfId="0" applyFont="1" applyBorder="1" applyAlignment="1">
      <alignment horizontal="center" vertical="center" wrapText="1"/>
    </xf>
    <xf numFmtId="0" fontId="46" fillId="0" borderId="0" xfId="0" applyFont="1" applyAlignment="1">
      <alignment horizontal="center" vertical="center" wrapText="1"/>
    </xf>
    <xf numFmtId="0" fontId="21" fillId="4" borderId="2" xfId="0" applyFont="1" applyFill="1" applyBorder="1" applyAlignment="1">
      <alignment horizontal="center" vertical="top"/>
    </xf>
    <xf numFmtId="0" fontId="21" fillId="0" borderId="0" xfId="0" applyFont="1" applyAlignment="1">
      <alignment horizontal="center" vertical="top" wrapText="1"/>
    </xf>
    <xf numFmtId="0" fontId="21" fillId="0" borderId="0" xfId="0" applyFont="1" applyAlignment="1">
      <alignment horizontal="right" vertical="top" wrapText="1"/>
    </xf>
    <xf numFmtId="0" fontId="21" fillId="4" borderId="2" xfId="0" applyFont="1" applyFill="1" applyBorder="1" applyAlignment="1">
      <alignment horizontal="center" vertical="top" wrapText="1"/>
    </xf>
    <xf numFmtId="0" fontId="21" fillId="4" borderId="10" xfId="0" applyFont="1" applyFill="1" applyBorder="1" applyAlignment="1">
      <alignment horizontal="center" vertical="top" wrapText="1"/>
    </xf>
    <xf numFmtId="0" fontId="68" fillId="0" borderId="0" xfId="0" applyFont="1" applyAlignment="1">
      <alignment horizontal="center" vertical="top" wrapText="1"/>
    </xf>
    <xf numFmtId="0" fontId="18" fillId="0" borderId="0" xfId="0" applyFont="1" applyAlignment="1">
      <alignment horizontal="center" vertical="top" wrapText="1"/>
    </xf>
    <xf numFmtId="0" fontId="12" fillId="0" borderId="0" xfId="0" applyFont="1" applyAlignment="1">
      <alignment horizontal="center" vertical="top" wrapText="1"/>
    </xf>
    <xf numFmtId="0" fontId="8" fillId="2" borderId="0" xfId="0" applyFont="1" applyFill="1" applyAlignment="1">
      <alignment horizontal="left"/>
    </xf>
    <xf numFmtId="0" fontId="76" fillId="2" borderId="0" xfId="0" applyFont="1" applyFill="1" applyAlignment="1">
      <alignment horizontal="center"/>
    </xf>
    <xf numFmtId="0" fontId="13" fillId="3" borderId="0" xfId="0" applyFont="1" applyFill="1" applyAlignment="1">
      <alignment horizontal="center"/>
    </xf>
    <xf numFmtId="0" fontId="8" fillId="2" borderId="0" xfId="0" applyFont="1" applyFill="1" applyBorder="1" applyAlignment="1">
      <alignment horizontal="right"/>
    </xf>
    <xf numFmtId="0" fontId="67" fillId="2" borderId="0" xfId="0" applyFont="1" applyFill="1" applyAlignment="1">
      <alignment horizontal="left"/>
    </xf>
    <xf numFmtId="0" fontId="8" fillId="2" borderId="0" xfId="0" applyFont="1" applyFill="1" applyAlignment="1">
      <alignment horizontal="right"/>
    </xf>
    <xf numFmtId="0" fontId="8" fillId="2" borderId="0" xfId="0" applyFont="1" applyFill="1" applyAlignment="1">
      <alignment horizontal="center"/>
    </xf>
    <xf numFmtId="0" fontId="13" fillId="2" borderId="0" xfId="0" applyFont="1" applyFill="1" applyAlignment="1">
      <alignment horizontal="center"/>
    </xf>
    <xf numFmtId="0" fontId="72" fillId="2" borderId="0" xfId="0" applyFont="1" applyFill="1" applyAlignment="1">
      <alignment horizontal="center" wrapText="1"/>
    </xf>
    <xf numFmtId="0" fontId="12" fillId="2" borderId="0" xfId="0" applyFont="1" applyFill="1" applyAlignment="1">
      <alignment horizontal="center"/>
    </xf>
    <xf numFmtId="0" fontId="13" fillId="0" borderId="0" xfId="0" applyFont="1" applyFill="1" applyAlignment="1">
      <alignment horizontal="center"/>
    </xf>
    <xf numFmtId="0" fontId="8" fillId="0" borderId="0" xfId="0" applyFont="1" applyFill="1" applyBorder="1" applyAlignment="1">
      <alignment horizontal="left"/>
    </xf>
    <xf numFmtId="0" fontId="68" fillId="2" borderId="0" xfId="0" applyFont="1" applyFill="1" applyAlignment="1">
      <alignment horizontal="center"/>
    </xf>
    <xf numFmtId="0" fontId="8" fillId="4" borderId="15" xfId="0" applyFont="1" applyFill="1" applyBorder="1" applyAlignment="1">
      <alignment horizontal="center" vertical="top" wrapText="1"/>
    </xf>
    <xf numFmtId="0" fontId="77" fillId="2" borderId="0" xfId="0" applyFont="1" applyFill="1" applyAlignment="1">
      <alignment horizontal="center" wrapText="1"/>
    </xf>
    <xf numFmtId="0" fontId="0" fillId="4" borderId="13" xfId="0" applyFill="1" applyBorder="1"/>
    <xf numFmtId="0" fontId="0" fillId="4" borderId="14" xfId="0" applyFill="1" applyBorder="1"/>
    <xf numFmtId="0" fontId="0" fillId="4" borderId="8" xfId="0" applyFill="1" applyBorder="1"/>
    <xf numFmtId="0" fontId="0" fillId="4" borderId="7" xfId="0" applyFill="1" applyBorder="1"/>
    <xf numFmtId="0" fontId="0" fillId="4" borderId="15" xfId="0" applyFill="1" applyBorder="1"/>
    <xf numFmtId="0" fontId="0" fillId="4" borderId="9" xfId="0" applyFill="1" applyBorder="1"/>
    <xf numFmtId="0" fontId="0" fillId="4" borderId="6" xfId="0" applyFill="1" applyBorder="1"/>
    <xf numFmtId="2" fontId="10" fillId="2" borderId="12" xfId="0" applyNumberFormat="1" applyFont="1" applyFill="1" applyBorder="1" applyAlignment="1">
      <alignment horizontal="center" vertical="center" wrapText="1"/>
    </xf>
    <xf numFmtId="2" fontId="10" fillId="2" borderId="13" xfId="0" applyNumberFormat="1" applyFont="1" applyFill="1" applyBorder="1" applyAlignment="1">
      <alignment horizontal="center" vertical="center" wrapText="1"/>
    </xf>
    <xf numFmtId="2" fontId="10" fillId="2" borderId="14" xfId="0" applyNumberFormat="1" applyFont="1" applyFill="1" applyBorder="1" applyAlignment="1">
      <alignment horizontal="center" vertical="center" wrapText="1"/>
    </xf>
    <xf numFmtId="2" fontId="10" fillId="2" borderId="11" xfId="0" applyNumberFormat="1" applyFont="1" applyFill="1" applyBorder="1" applyAlignment="1">
      <alignment horizontal="center" vertical="center" wrapText="1"/>
    </xf>
    <xf numFmtId="2" fontId="10" fillId="2" borderId="0" xfId="0" applyNumberFormat="1" applyFont="1" applyFill="1" applyBorder="1" applyAlignment="1">
      <alignment horizontal="center" vertical="center" wrapText="1"/>
    </xf>
    <xf numFmtId="2" fontId="10" fillId="2" borderId="17" xfId="0" applyNumberFormat="1" applyFont="1" applyFill="1" applyBorder="1" applyAlignment="1">
      <alignment horizontal="center" vertical="center" wrapText="1"/>
    </xf>
    <xf numFmtId="2" fontId="10" fillId="2" borderId="8" xfId="0" applyNumberFormat="1" applyFont="1" applyFill="1" applyBorder="1" applyAlignment="1">
      <alignment horizontal="center" vertical="center" wrapText="1"/>
    </xf>
    <xf numFmtId="2" fontId="10" fillId="2" borderId="7" xfId="0" applyNumberFormat="1" applyFont="1" applyFill="1" applyBorder="1" applyAlignment="1">
      <alignment horizontal="center" vertical="center" wrapText="1"/>
    </xf>
    <xf numFmtId="2" fontId="10" fillId="2" borderId="15" xfId="0" applyNumberFormat="1" applyFont="1" applyFill="1" applyBorder="1" applyAlignment="1">
      <alignment horizontal="center" vertical="center" wrapText="1"/>
    </xf>
    <xf numFmtId="0" fontId="81" fillId="0" borderId="0" xfId="1" applyFont="1" applyAlignment="1">
      <alignment horizontal="center"/>
    </xf>
    <xf numFmtId="0" fontId="28" fillId="4" borderId="1" xfId="1" applyFont="1" applyFill="1" applyBorder="1" applyAlignment="1">
      <alignment horizontal="center" vertical="top" wrapText="1"/>
    </xf>
    <xf numFmtId="0" fontId="28" fillId="4" borderId="3" xfId="1" applyFont="1" applyFill="1" applyBorder="1" applyAlignment="1">
      <alignment horizontal="center" vertical="top" wrapText="1"/>
    </xf>
    <xf numFmtId="0" fontId="28" fillId="4" borderId="5" xfId="1" applyFont="1" applyFill="1" applyBorder="1" applyAlignment="1">
      <alignment horizontal="center" vertical="top" wrapText="1"/>
    </xf>
    <xf numFmtId="0" fontId="28" fillId="4" borderId="9" xfId="1" applyFont="1" applyFill="1" applyBorder="1" applyAlignment="1">
      <alignment horizontal="center" vertical="top" wrapText="1"/>
    </xf>
    <xf numFmtId="0" fontId="28" fillId="4" borderId="14" xfId="1" applyFont="1" applyFill="1" applyBorder="1" applyAlignment="1">
      <alignment horizontal="center" vertical="top" wrapText="1"/>
    </xf>
    <xf numFmtId="0" fontId="28" fillId="4" borderId="2" xfId="1" applyFont="1" applyFill="1" applyBorder="1" applyAlignment="1">
      <alignment horizontal="center" vertical="top" wrapText="1"/>
    </xf>
    <xf numFmtId="0" fontId="28" fillId="4" borderId="6" xfId="1" applyFont="1" applyFill="1" applyBorder="1" applyAlignment="1">
      <alignment horizontal="center" vertical="top" wrapText="1"/>
    </xf>
    <xf numFmtId="0" fontId="24" fillId="4" borderId="2" xfId="1" applyFont="1" applyFill="1" applyBorder="1" applyAlignment="1">
      <alignment horizontal="center" vertical="top" wrapText="1"/>
    </xf>
    <xf numFmtId="0" fontId="9" fillId="0" borderId="0" xfId="0" applyFont="1" applyAlignment="1">
      <alignment horizontal="left"/>
    </xf>
    <xf numFmtId="0" fontId="24" fillId="4" borderId="5" xfId="1" applyFont="1" applyFill="1" applyBorder="1" applyAlignment="1">
      <alignment horizontal="center" vertical="top" wrapText="1"/>
    </xf>
    <xf numFmtId="0" fontId="24" fillId="4" borderId="9" xfId="1" applyFont="1" applyFill="1" applyBorder="1" applyAlignment="1">
      <alignment horizontal="center" vertical="top" wrapText="1"/>
    </xf>
    <xf numFmtId="0" fontId="24" fillId="4" borderId="6" xfId="1" applyFont="1" applyFill="1" applyBorder="1" applyAlignment="1">
      <alignment horizontal="center" vertical="top" wrapText="1"/>
    </xf>
    <xf numFmtId="0" fontId="102" fillId="8" borderId="0" xfId="0" applyFont="1" applyFill="1" applyBorder="1" applyAlignment="1">
      <alignment horizontal="left" vertical="center"/>
    </xf>
    <xf numFmtId="0" fontId="26" fillId="4" borderId="5" xfId="1" applyFont="1" applyFill="1" applyBorder="1" applyAlignment="1">
      <alignment horizontal="center" wrapText="1"/>
    </xf>
    <xf numFmtId="0" fontId="26" fillId="4" borderId="9" xfId="1" applyFont="1" applyFill="1" applyBorder="1" applyAlignment="1">
      <alignment horizontal="center" wrapText="1"/>
    </xf>
    <xf numFmtId="0" fontId="26" fillId="4" borderId="6" xfId="1" applyFont="1" applyFill="1" applyBorder="1" applyAlignment="1">
      <alignment horizontal="center" wrapText="1"/>
    </xf>
    <xf numFmtId="0" fontId="18" fillId="0" borderId="0" xfId="0" applyFont="1" applyAlignment="1">
      <alignment horizontal="justify" vertical="top" wrapText="1"/>
    </xf>
    <xf numFmtId="0" fontId="13" fillId="0" borderId="0" xfId="0" applyFont="1" applyAlignment="1">
      <alignment horizontal="justify" vertical="top" wrapText="1"/>
    </xf>
    <xf numFmtId="0" fontId="0" fillId="0" borderId="0" xfId="0" applyAlignment="1">
      <alignment wrapText="1"/>
    </xf>
    <xf numFmtId="0" fontId="26" fillId="4" borderId="1" xfId="1" applyFont="1" applyFill="1" applyBorder="1" applyAlignment="1">
      <alignment horizontal="center" vertical="top"/>
    </xf>
    <xf numFmtId="0" fontId="26" fillId="4" borderId="10" xfId="1" applyFont="1" applyFill="1" applyBorder="1" applyAlignment="1">
      <alignment horizontal="center" vertical="top"/>
    </xf>
    <xf numFmtId="0" fontId="26" fillId="4" borderId="3" xfId="1" applyFont="1" applyFill="1" applyBorder="1" applyAlignment="1">
      <alignment horizontal="center" vertical="top"/>
    </xf>
    <xf numFmtId="0" fontId="28" fillId="4" borderId="10" xfId="1" applyFont="1" applyFill="1" applyBorder="1" applyAlignment="1">
      <alignment horizontal="center" vertical="top" wrapText="1"/>
    </xf>
    <xf numFmtId="0" fontId="28" fillId="4" borderId="12" xfId="1" applyFont="1" applyFill="1" applyBorder="1" applyAlignment="1">
      <alignment horizontal="center" vertical="top" wrapText="1"/>
    </xf>
    <xf numFmtId="0" fontId="28" fillId="4" borderId="11" xfId="1" applyFont="1" applyFill="1" applyBorder="1" applyAlignment="1">
      <alignment horizontal="center" vertical="top" wrapText="1"/>
    </xf>
    <xf numFmtId="0" fontId="28" fillId="4" borderId="17" xfId="1" applyFont="1" applyFill="1" applyBorder="1" applyAlignment="1">
      <alignment horizontal="center" vertical="top" wrapText="1"/>
    </xf>
    <xf numFmtId="0" fontId="26" fillId="4" borderId="2" xfId="1" applyFont="1" applyFill="1" applyBorder="1" applyAlignment="1">
      <alignment horizontal="center" wrapText="1"/>
    </xf>
    <xf numFmtId="0" fontId="92" fillId="7" borderId="5" xfId="3" applyFont="1" applyFill="1" applyBorder="1" applyAlignment="1">
      <alignment horizontal="left" vertical="center" wrapText="1"/>
    </xf>
    <xf numFmtId="0" fontId="14" fillId="7" borderId="6" xfId="3" applyFont="1" applyFill="1" applyBorder="1" applyAlignment="1">
      <alignment horizontal="left" vertical="center" wrapText="1"/>
    </xf>
    <xf numFmtId="0" fontId="92" fillId="7" borderId="6" xfId="3" applyFont="1" applyFill="1" applyBorder="1" applyAlignment="1">
      <alignment horizontal="left" vertical="center" wrapText="1"/>
    </xf>
    <xf numFmtId="0" fontId="23" fillId="4" borderId="5" xfId="3" applyFont="1" applyFill="1" applyBorder="1" applyAlignment="1">
      <alignment horizontal="center" vertical="top" wrapText="1"/>
    </xf>
    <xf numFmtId="0" fontId="23" fillId="4" borderId="9" xfId="3" applyFont="1" applyFill="1" applyBorder="1" applyAlignment="1">
      <alignment horizontal="center" vertical="top" wrapText="1"/>
    </xf>
    <xf numFmtId="0" fontId="23" fillId="4" borderId="6" xfId="3" applyFont="1" applyFill="1" applyBorder="1" applyAlignment="1">
      <alignment horizontal="center" vertical="top" wrapText="1"/>
    </xf>
    <xf numFmtId="0" fontId="8" fillId="0" borderId="0" xfId="3" applyFont="1" applyAlignment="1">
      <alignment horizontal="left"/>
    </xf>
    <xf numFmtId="0" fontId="13" fillId="0" borderId="0" xfId="3" applyAlignment="1">
      <alignment horizontal="left"/>
    </xf>
    <xf numFmtId="0" fontId="12" fillId="0" borderId="0" xfId="3" applyFont="1" applyAlignment="1">
      <alignment horizontal="right" vertical="top" wrapText="1"/>
    </xf>
    <xf numFmtId="0" fontId="12" fillId="0" borderId="0" xfId="3" applyFont="1" applyAlignment="1">
      <alignment horizontal="center" vertical="top" wrapText="1"/>
    </xf>
    <xf numFmtId="0" fontId="9" fillId="0" borderId="0" xfId="3" applyFont="1" applyAlignment="1">
      <alignment horizontal="right"/>
    </xf>
    <xf numFmtId="0" fontId="76" fillId="0" borderId="0" xfId="3" applyFont="1" applyAlignment="1">
      <alignment horizontal="center"/>
    </xf>
    <xf numFmtId="0" fontId="69" fillId="0" borderId="0" xfId="3" applyFont="1" applyAlignment="1">
      <alignment horizontal="center"/>
    </xf>
    <xf numFmtId="0" fontId="12" fillId="0" borderId="0" xfId="3" applyFont="1" applyAlignment="1">
      <alignment horizontal="center"/>
    </xf>
    <xf numFmtId="0" fontId="23" fillId="0" borderId="7" xfId="3" applyFont="1" applyBorder="1" applyAlignment="1">
      <alignment horizontal="center"/>
    </xf>
    <xf numFmtId="0" fontId="23" fillId="4" borderId="1" xfId="3" applyFont="1" applyFill="1" applyBorder="1" applyAlignment="1">
      <alignment horizontal="center" vertical="top" wrapText="1"/>
    </xf>
    <xf numFmtId="0" fontId="23" fillId="4" borderId="3" xfId="3" applyFont="1" applyFill="1" applyBorder="1" applyAlignment="1">
      <alignment horizontal="center" vertical="top" wrapText="1"/>
    </xf>
    <xf numFmtId="0" fontId="23" fillId="4" borderId="5" xfId="3" applyFont="1" applyFill="1" applyBorder="1" applyAlignment="1">
      <alignment horizontal="center" vertical="top"/>
    </xf>
    <xf numFmtId="0" fontId="23" fillId="4" borderId="9" xfId="3" applyFont="1" applyFill="1" applyBorder="1" applyAlignment="1">
      <alignment horizontal="center" vertical="top"/>
    </xf>
    <xf numFmtId="0" fontId="23" fillId="4" borderId="6" xfId="3" applyFont="1" applyFill="1" applyBorder="1" applyAlignment="1">
      <alignment horizontal="center" vertical="top"/>
    </xf>
    <xf numFmtId="0" fontId="23" fillId="4" borderId="12" xfId="3" applyFont="1" applyFill="1" applyBorder="1" applyAlignment="1">
      <alignment horizontal="center" vertical="top" wrapText="1"/>
    </xf>
    <xf numFmtId="0" fontId="23" fillId="4" borderId="13" xfId="3" applyFont="1" applyFill="1" applyBorder="1" applyAlignment="1">
      <alignment horizontal="center" vertical="top" wrapText="1"/>
    </xf>
    <xf numFmtId="0" fontId="23" fillId="4" borderId="14" xfId="3" applyFont="1" applyFill="1" applyBorder="1" applyAlignment="1">
      <alignment horizontal="center" vertical="top" wrapText="1"/>
    </xf>
    <xf numFmtId="0" fontId="23" fillId="4" borderId="8" xfId="3" applyFont="1" applyFill="1" applyBorder="1" applyAlignment="1">
      <alignment horizontal="center" vertical="top" wrapText="1"/>
    </xf>
    <xf numFmtId="0" fontId="23" fillId="4" borderId="7" xfId="3" applyFont="1" applyFill="1" applyBorder="1" applyAlignment="1">
      <alignment horizontal="center" vertical="top" wrapText="1"/>
    </xf>
    <xf numFmtId="0" fontId="23" fillId="4" borderId="15" xfId="3" applyFont="1" applyFill="1" applyBorder="1" applyAlignment="1">
      <alignment horizontal="center" vertical="top" wrapText="1"/>
    </xf>
    <xf numFmtId="0" fontId="13" fillId="0" borderId="0" xfId="2" applyFont="1"/>
    <xf numFmtId="0" fontId="8" fillId="6" borderId="2" xfId="2" applyFont="1" applyFill="1" applyBorder="1" applyAlignment="1">
      <alignment horizontal="center"/>
    </xf>
    <xf numFmtId="0" fontId="8" fillId="0" borderId="0" xfId="2" applyFont="1" applyAlignment="1">
      <alignment horizontal="center" vertical="top" wrapText="1"/>
    </xf>
    <xf numFmtId="0" fontId="8" fillId="0" borderId="0" xfId="2" applyFont="1" applyAlignment="1">
      <alignment horizontal="right" vertical="top" wrapText="1"/>
    </xf>
    <xf numFmtId="0" fontId="8" fillId="0" borderId="0" xfId="2" applyFont="1" applyAlignment="1">
      <alignment horizontal="left"/>
    </xf>
    <xf numFmtId="0" fontId="8" fillId="6" borderId="2" xfId="2" applyFont="1" applyFill="1" applyBorder="1" applyAlignment="1">
      <alignment horizontal="center" vertical="top" wrapText="1"/>
    </xf>
    <xf numFmtId="0" fontId="8" fillId="0" borderId="0" xfId="2" applyFont="1" applyAlignment="1">
      <alignment horizontal="center"/>
    </xf>
    <xf numFmtId="0" fontId="18" fillId="0" borderId="0" xfId="2" applyFont="1" applyAlignment="1">
      <alignment horizontal="center"/>
    </xf>
    <xf numFmtId="0" fontId="69" fillId="0" borderId="0" xfId="2" applyFont="1" applyAlignment="1">
      <alignment horizontal="center" wrapText="1"/>
    </xf>
    <xf numFmtId="0" fontId="23" fillId="0" borderId="0" xfId="2" applyFont="1" applyBorder="1" applyAlignment="1">
      <alignment horizontal="right"/>
    </xf>
  </cellXfs>
  <cellStyles count="8">
    <cellStyle name="Comma" xfId="5" builtinId="3"/>
    <cellStyle name="Normal" xfId="0" builtinId="0"/>
    <cellStyle name="Normal 2" xfId="1"/>
    <cellStyle name="Normal 2 2" xfId="6"/>
    <cellStyle name="Normal 2 2 2" xfId="7"/>
    <cellStyle name="Normal 3" xfId="2"/>
    <cellStyle name="Normal 3 2" xfId="3"/>
    <cellStyle name="Normal 4" xfId="4"/>
  </cellStyles>
  <dxfs count="0"/>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82550</xdr:colOff>
      <xdr:row>2</xdr:row>
      <xdr:rowOff>151261</xdr:rowOff>
    </xdr:from>
    <xdr:ext cx="9271663" cy="4551367"/>
    <xdr:sp macro="" textlink="">
      <xdr:nvSpPr>
        <xdr:cNvPr id="2" name="Rectangle 1"/>
        <xdr:cNvSpPr/>
      </xdr:nvSpPr>
      <xdr:spPr>
        <a:xfrm>
          <a:off x="82550" y="488446"/>
          <a:ext cx="9263856" cy="4531229"/>
        </a:xfrm>
        <a:prstGeom prst="rect">
          <a:avLst/>
        </a:prstGeom>
        <a:noFill/>
      </xdr:spPr>
      <xdr:txBody>
        <a:bodyPr wrap="square" lIns="91440" tIns="45720" rIns="91440" bIns="45720">
          <a:noAutofit/>
        </a:bodyPr>
        <a:lstStyle/>
        <a:p>
          <a:pPr algn="ctr">
            <a:lnSpc>
              <a:spcPts val="6300"/>
            </a:lnSpc>
          </a:pP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Annual Work Plan &amp; Budget</a:t>
          </a:r>
        </a:p>
        <a:p>
          <a:pPr algn="ctr">
            <a:lnSpc>
              <a:spcPts val="6300"/>
            </a:lnSpc>
          </a:pP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2018-19</a:t>
          </a:r>
        </a:p>
        <a:p>
          <a:pPr algn="ctr">
            <a:lnSpc>
              <a:spcPts val="6300"/>
            </a:lnSpc>
          </a:pPr>
          <a:r>
            <a:rPr lang="en-US" sz="5400" b="1" cap="none" spc="300">
              <a:ln w="11430" cmpd="sng">
                <a:solidFill>
                  <a:schemeClr val="accent1">
                    <a:tint val="10000"/>
                  </a:schemeClr>
                </a:solidFill>
                <a:prstDash val="solid"/>
                <a:miter lim="800000"/>
              </a:ln>
              <a:solidFill>
                <a:schemeClr val="tx1"/>
              </a:solidFill>
              <a:effectLst>
                <a:glow rad="45500">
                  <a:schemeClr val="accent1">
                    <a:satMod val="220000"/>
                    <a:alpha val="35000"/>
                  </a:schemeClr>
                </a:glow>
              </a:effectLst>
            </a:rPr>
            <a:t>MDM</a:t>
          </a:r>
        </a:p>
        <a:p>
          <a:pPr algn="ctr">
            <a:lnSpc>
              <a:spcPts val="5100"/>
            </a:lnSpc>
          </a:pPr>
          <a:r>
            <a:rPr lang="en-US" sz="4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State/UT</a:t>
          </a:r>
          <a:r>
            <a:rPr lang="en-US" sz="4400" b="1" cap="none" spc="300" baseline="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 : ODISHA</a:t>
          </a:r>
        </a:p>
        <a:p>
          <a:pPr algn="ctr">
            <a:lnSpc>
              <a:spcPts val="5100"/>
            </a:lnSpc>
          </a:pPr>
          <a:r>
            <a:rPr lang="en-US" sz="4400" b="1" cap="none" spc="300" baseline="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Date of Submission : 15.06.2018</a:t>
          </a:r>
          <a:endParaRPr lang="en-US" sz="4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a:p>
          <a:pPr algn="ctr">
            <a:lnSpc>
              <a:spcPts val="6300"/>
            </a:lnSpc>
          </a:pPr>
          <a:endPar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428625</xdr:colOff>
      <xdr:row>0</xdr:row>
      <xdr:rowOff>28575</xdr:rowOff>
    </xdr:from>
    <xdr:to>
      <xdr:col>1</xdr:col>
      <xdr:colOff>704849</xdr:colOff>
      <xdr:row>5</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28625" y="28575"/>
          <a:ext cx="752474" cy="9565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361950</xdr:colOff>
      <xdr:row>0</xdr:row>
      <xdr:rowOff>123825</xdr:rowOff>
    </xdr:from>
    <xdr:to>
      <xdr:col>1</xdr:col>
      <xdr:colOff>619124</xdr:colOff>
      <xdr:row>5</xdr:row>
      <xdr:rowOff>118316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61950" y="123825"/>
          <a:ext cx="752474" cy="9565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361950</xdr:colOff>
      <xdr:row>1</xdr:row>
      <xdr:rowOff>95250</xdr:rowOff>
    </xdr:from>
    <xdr:to>
      <xdr:col>1</xdr:col>
      <xdr:colOff>619124</xdr:colOff>
      <xdr:row>5</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61950" y="257175"/>
          <a:ext cx="752474" cy="95651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85725</xdr:colOff>
      <xdr:row>1</xdr:row>
      <xdr:rowOff>76200</xdr:rowOff>
    </xdr:from>
    <xdr:to>
      <xdr:col>1</xdr:col>
      <xdr:colOff>342899</xdr:colOff>
      <xdr:row>7</xdr:row>
      <xdr:rowOff>4016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85725" y="238125"/>
          <a:ext cx="752474" cy="9565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228600</xdr:colOff>
      <xdr:row>0</xdr:row>
      <xdr:rowOff>95250</xdr:rowOff>
    </xdr:from>
    <xdr:to>
      <xdr:col>1</xdr:col>
      <xdr:colOff>485774</xdr:colOff>
      <xdr:row>5</xdr:row>
      <xdr:rowOff>13541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28600" y="95250"/>
          <a:ext cx="752474" cy="9565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1</xdr:col>
      <xdr:colOff>285749</xdr:colOff>
      <xdr:row>5</xdr:row>
      <xdr:rowOff>42116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8575" y="76200"/>
          <a:ext cx="752474" cy="95651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257174</xdr:colOff>
      <xdr:row>5</xdr:row>
      <xdr:rowOff>32591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0" y="266700"/>
          <a:ext cx="752474" cy="9565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85725</xdr:colOff>
      <xdr:row>0</xdr:row>
      <xdr:rowOff>57150</xdr:rowOff>
    </xdr:from>
    <xdr:to>
      <xdr:col>1</xdr:col>
      <xdr:colOff>838199</xdr:colOff>
      <xdr:row>5</xdr:row>
      <xdr:rowOff>15922</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33400" y="57150"/>
          <a:ext cx="752474" cy="95651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314325</xdr:colOff>
      <xdr:row>0</xdr:row>
      <xdr:rowOff>85725</xdr:rowOff>
    </xdr:from>
    <xdr:to>
      <xdr:col>1</xdr:col>
      <xdr:colOff>666749</xdr:colOff>
      <xdr:row>5</xdr:row>
      <xdr:rowOff>46879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14325" y="85725"/>
          <a:ext cx="752474" cy="95651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352425</xdr:colOff>
      <xdr:row>1</xdr:row>
      <xdr:rowOff>19050</xdr:rowOff>
    </xdr:from>
    <xdr:to>
      <xdr:col>1</xdr:col>
      <xdr:colOff>723899</xdr:colOff>
      <xdr:row>6</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52425" y="180975"/>
          <a:ext cx="752474" cy="9565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57151</xdr:colOff>
      <xdr:row>0</xdr:row>
      <xdr:rowOff>10975</xdr:rowOff>
    </xdr:from>
    <xdr:to>
      <xdr:col>1</xdr:col>
      <xdr:colOff>190500</xdr:colOff>
      <xdr:row>4</xdr:row>
      <xdr:rowOff>186441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7151" y="10975"/>
          <a:ext cx="752474" cy="9565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28575</xdr:colOff>
      <xdr:row>0</xdr:row>
      <xdr:rowOff>95250</xdr:rowOff>
    </xdr:from>
    <xdr:to>
      <xdr:col>1</xdr:col>
      <xdr:colOff>781049</xdr:colOff>
      <xdr:row>5</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38150" y="95250"/>
          <a:ext cx="752474" cy="95651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447675</xdr:colOff>
      <xdr:row>0</xdr:row>
      <xdr:rowOff>171450</xdr:rowOff>
    </xdr:from>
    <xdr:to>
      <xdr:col>1</xdr:col>
      <xdr:colOff>704849</xdr:colOff>
      <xdr:row>5</xdr:row>
      <xdr:rowOff>89741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47675" y="171450"/>
          <a:ext cx="752474" cy="9565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457200</xdr:colOff>
      <xdr:row>0</xdr:row>
      <xdr:rowOff>161925</xdr:rowOff>
    </xdr:from>
    <xdr:to>
      <xdr:col>1</xdr:col>
      <xdr:colOff>714374</xdr:colOff>
      <xdr:row>6</xdr:row>
      <xdr:rowOff>4016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57200" y="161925"/>
          <a:ext cx="752474" cy="95651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211667</xdr:colOff>
      <xdr:row>0</xdr:row>
      <xdr:rowOff>0</xdr:rowOff>
    </xdr:from>
    <xdr:to>
      <xdr:col>1</xdr:col>
      <xdr:colOff>423333</xdr:colOff>
      <xdr:row>3</xdr:row>
      <xdr:rowOff>253984</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11667" y="0"/>
          <a:ext cx="624416" cy="793734"/>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231321</xdr:colOff>
      <xdr:row>0</xdr:row>
      <xdr:rowOff>27214</xdr:rowOff>
    </xdr:from>
    <xdr:to>
      <xdr:col>1</xdr:col>
      <xdr:colOff>830035</xdr:colOff>
      <xdr:row>3</xdr:row>
      <xdr:rowOff>230383</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666750" y="27214"/>
          <a:ext cx="598714" cy="76106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285750</xdr:colOff>
      <xdr:row>1</xdr:row>
      <xdr:rowOff>169334</xdr:rowOff>
    </xdr:from>
    <xdr:to>
      <xdr:col>1</xdr:col>
      <xdr:colOff>359834</xdr:colOff>
      <xdr:row>5</xdr:row>
      <xdr:rowOff>59538</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85750" y="359834"/>
          <a:ext cx="687917" cy="874454"/>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74544</xdr:colOff>
      <xdr:row>0</xdr:row>
      <xdr:rowOff>102018</xdr:rowOff>
    </xdr:from>
    <xdr:to>
      <xdr:col>1</xdr:col>
      <xdr:colOff>629479</xdr:colOff>
      <xdr:row>4</xdr:row>
      <xdr:rowOff>37147</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72718" y="102018"/>
          <a:ext cx="554935" cy="705412"/>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190500</xdr:colOff>
      <xdr:row>0</xdr:row>
      <xdr:rowOff>133350</xdr:rowOff>
    </xdr:from>
    <xdr:to>
      <xdr:col>1</xdr:col>
      <xdr:colOff>333374</xdr:colOff>
      <xdr:row>5</xdr:row>
      <xdr:rowOff>99266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90500" y="133350"/>
          <a:ext cx="752474" cy="95651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409575</xdr:colOff>
      <xdr:row>1</xdr:row>
      <xdr:rowOff>57150</xdr:rowOff>
    </xdr:from>
    <xdr:to>
      <xdr:col>1</xdr:col>
      <xdr:colOff>609599</xdr:colOff>
      <xdr:row>4</xdr:row>
      <xdr:rowOff>251666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09575" y="285750"/>
          <a:ext cx="752474" cy="9565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495300</xdr:colOff>
      <xdr:row>0</xdr:row>
      <xdr:rowOff>85725</xdr:rowOff>
    </xdr:from>
    <xdr:to>
      <xdr:col>1</xdr:col>
      <xdr:colOff>530111</xdr:colOff>
      <xdr:row>3</xdr:row>
      <xdr:rowOff>219075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95300" y="85725"/>
          <a:ext cx="644411" cy="8191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1</xdr:row>
      <xdr:rowOff>114300</xdr:rowOff>
    </xdr:from>
    <xdr:to>
      <xdr:col>1</xdr:col>
      <xdr:colOff>809624</xdr:colOff>
      <xdr:row>6</xdr:row>
      <xdr:rowOff>165941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81000" y="276225"/>
          <a:ext cx="752474" cy="95651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2</xdr:col>
      <xdr:colOff>72911</xdr:colOff>
      <xdr:row>4</xdr:row>
      <xdr:rowOff>95250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52425" y="95250"/>
          <a:ext cx="644411" cy="8191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3</xdr:col>
      <xdr:colOff>0</xdr:colOff>
      <xdr:row>0</xdr:row>
      <xdr:rowOff>95250</xdr:rowOff>
    </xdr:from>
    <xdr:to>
      <xdr:col>3</xdr:col>
      <xdr:colOff>644411</xdr:colOff>
      <xdr:row>4</xdr:row>
      <xdr:rowOff>95250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52425" y="95250"/>
          <a:ext cx="644411" cy="8191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104775</xdr:colOff>
      <xdr:row>0</xdr:row>
      <xdr:rowOff>0</xdr:rowOff>
    </xdr:from>
    <xdr:to>
      <xdr:col>1</xdr:col>
      <xdr:colOff>266700</xdr:colOff>
      <xdr:row>2</xdr:row>
      <xdr:rowOff>174989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04775" y="0"/>
          <a:ext cx="504825" cy="641714"/>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682511</xdr:colOff>
      <xdr:row>5</xdr:row>
      <xdr:rowOff>38100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8100" y="371475"/>
          <a:ext cx="644411" cy="8191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1</xdr:col>
      <xdr:colOff>63386</xdr:colOff>
      <xdr:row>4</xdr:row>
      <xdr:rowOff>95250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8575" y="47625"/>
          <a:ext cx="644411" cy="8191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38100</xdr:colOff>
      <xdr:row>0</xdr:row>
      <xdr:rowOff>9525</xdr:rowOff>
    </xdr:from>
    <xdr:to>
      <xdr:col>1</xdr:col>
      <xdr:colOff>72911</xdr:colOff>
      <xdr:row>3</xdr:row>
      <xdr:rowOff>123825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8100" y="9525"/>
          <a:ext cx="644411" cy="8191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542925</xdr:colOff>
      <xdr:row>1</xdr:row>
      <xdr:rowOff>85725</xdr:rowOff>
    </xdr:from>
    <xdr:to>
      <xdr:col>1</xdr:col>
      <xdr:colOff>577736</xdr:colOff>
      <xdr:row>5</xdr:row>
      <xdr:rowOff>152400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42925" y="371475"/>
          <a:ext cx="644411" cy="8191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1</xdr:col>
      <xdr:colOff>692036</xdr:colOff>
      <xdr:row>4</xdr:row>
      <xdr:rowOff>152400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23875" y="0"/>
          <a:ext cx="644411" cy="8191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114300</xdr:colOff>
      <xdr:row>0</xdr:row>
      <xdr:rowOff>0</xdr:rowOff>
    </xdr:from>
    <xdr:to>
      <xdr:col>1</xdr:col>
      <xdr:colOff>706259</xdr:colOff>
      <xdr:row>3</xdr:row>
      <xdr:rowOff>219075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42925" y="0"/>
          <a:ext cx="591959" cy="75247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1</xdr:col>
      <xdr:colOff>511061</xdr:colOff>
      <xdr:row>3</xdr:row>
      <xdr:rowOff>133350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19100" y="0"/>
          <a:ext cx="644411" cy="8191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85725</xdr:rowOff>
    </xdr:from>
    <xdr:to>
      <xdr:col>1</xdr:col>
      <xdr:colOff>800099</xdr:colOff>
      <xdr:row>5</xdr:row>
      <xdr:rowOff>156416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33400" y="276225"/>
          <a:ext cx="752474" cy="956516"/>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190500</xdr:colOff>
      <xdr:row>0</xdr:row>
      <xdr:rowOff>95250</xdr:rowOff>
    </xdr:from>
    <xdr:to>
      <xdr:col>1</xdr:col>
      <xdr:colOff>707527</xdr:colOff>
      <xdr:row>3</xdr:row>
      <xdr:rowOff>200025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619125" y="95250"/>
          <a:ext cx="517027" cy="657225"/>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47625</xdr:colOff>
      <xdr:row>0</xdr:row>
      <xdr:rowOff>114300</xdr:rowOff>
    </xdr:from>
    <xdr:to>
      <xdr:col>1</xdr:col>
      <xdr:colOff>171450</xdr:colOff>
      <xdr:row>3</xdr:row>
      <xdr:rowOff>187097</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7625" y="114300"/>
          <a:ext cx="514350" cy="653822"/>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190500</xdr:colOff>
      <xdr:row>0</xdr:row>
      <xdr:rowOff>123825</xdr:rowOff>
    </xdr:from>
    <xdr:to>
      <xdr:col>1</xdr:col>
      <xdr:colOff>834911</xdr:colOff>
      <xdr:row>4</xdr:row>
      <xdr:rowOff>95250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71500" y="123825"/>
          <a:ext cx="644411" cy="81915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263411</xdr:colOff>
      <xdr:row>4</xdr:row>
      <xdr:rowOff>66675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9050" y="0"/>
          <a:ext cx="644411" cy="8191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1</xdr:col>
      <xdr:colOff>749186</xdr:colOff>
      <xdr:row>4</xdr:row>
      <xdr:rowOff>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04825" y="0"/>
          <a:ext cx="644411" cy="8191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105834</xdr:colOff>
      <xdr:row>0</xdr:row>
      <xdr:rowOff>63499</xdr:rowOff>
    </xdr:from>
    <xdr:to>
      <xdr:col>1</xdr:col>
      <xdr:colOff>858308</xdr:colOff>
      <xdr:row>5</xdr:row>
      <xdr:rowOff>14598</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18584" y="63499"/>
          <a:ext cx="752474" cy="95651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47625</xdr:colOff>
      <xdr:row>0</xdr:row>
      <xdr:rowOff>190500</xdr:rowOff>
    </xdr:from>
    <xdr:to>
      <xdr:col>1</xdr:col>
      <xdr:colOff>174127</xdr:colOff>
      <xdr:row>3</xdr:row>
      <xdr:rowOff>161925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7625" y="190500"/>
          <a:ext cx="517027" cy="657225"/>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361950</xdr:colOff>
      <xdr:row>0</xdr:row>
      <xdr:rowOff>38100</xdr:rowOff>
    </xdr:from>
    <xdr:to>
      <xdr:col>1</xdr:col>
      <xdr:colOff>657225</xdr:colOff>
      <xdr:row>3</xdr:row>
      <xdr:rowOff>211955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61950" y="38100"/>
          <a:ext cx="676275" cy="85965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228600</xdr:colOff>
      <xdr:row>0</xdr:row>
      <xdr:rowOff>38100</xdr:rowOff>
    </xdr:from>
    <xdr:to>
      <xdr:col>1</xdr:col>
      <xdr:colOff>428625</xdr:colOff>
      <xdr:row>4</xdr:row>
      <xdr:rowOff>82964</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28600" y="38100"/>
          <a:ext cx="657225" cy="835439"/>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1</xdr:col>
      <xdr:colOff>561974</xdr:colOff>
      <xdr:row>5</xdr:row>
      <xdr:rowOff>4016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00025" y="0"/>
          <a:ext cx="752474" cy="956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38100</xdr:colOff>
      <xdr:row>0</xdr:row>
      <xdr:rowOff>28575</xdr:rowOff>
    </xdr:from>
    <xdr:to>
      <xdr:col>3</xdr:col>
      <xdr:colOff>734963</xdr:colOff>
      <xdr:row>4</xdr:row>
      <xdr:rowOff>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95300" y="28575"/>
          <a:ext cx="696863" cy="88582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304800</xdr:colOff>
      <xdr:row>0</xdr:row>
      <xdr:rowOff>171450</xdr:rowOff>
    </xdr:from>
    <xdr:to>
      <xdr:col>1</xdr:col>
      <xdr:colOff>457200</xdr:colOff>
      <xdr:row>3</xdr:row>
      <xdr:rowOff>60689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04800" y="171450"/>
          <a:ext cx="504825" cy="641714"/>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254000</xdr:colOff>
      <xdr:row>0</xdr:row>
      <xdr:rowOff>137583</xdr:rowOff>
    </xdr:from>
    <xdr:to>
      <xdr:col>1</xdr:col>
      <xdr:colOff>825500</xdr:colOff>
      <xdr:row>3</xdr:row>
      <xdr:rowOff>207885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54000" y="137583"/>
          <a:ext cx="571500" cy="726469"/>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104775</xdr:colOff>
      <xdr:row>0</xdr:row>
      <xdr:rowOff>19050</xdr:rowOff>
    </xdr:from>
    <xdr:to>
      <xdr:col>1</xdr:col>
      <xdr:colOff>542924</xdr:colOff>
      <xdr:row>4</xdr:row>
      <xdr:rowOff>108791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04775" y="19050"/>
          <a:ext cx="752474" cy="95651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171450</xdr:colOff>
      <xdr:row>1</xdr:row>
      <xdr:rowOff>9525</xdr:rowOff>
    </xdr:from>
    <xdr:to>
      <xdr:col>1</xdr:col>
      <xdr:colOff>457200</xdr:colOff>
      <xdr:row>4</xdr:row>
      <xdr:rowOff>96042</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71450" y="200025"/>
          <a:ext cx="600075" cy="762792"/>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285750</xdr:colOff>
      <xdr:row>0</xdr:row>
      <xdr:rowOff>9525</xdr:rowOff>
    </xdr:from>
    <xdr:to>
      <xdr:col>1</xdr:col>
      <xdr:colOff>671083</xdr:colOff>
      <xdr:row>5</xdr:row>
      <xdr:rowOff>95250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85750" y="9525"/>
          <a:ext cx="756808" cy="962025"/>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66675</xdr:colOff>
      <xdr:row>0</xdr:row>
      <xdr:rowOff>133350</xdr:rowOff>
    </xdr:from>
    <xdr:to>
      <xdr:col>1</xdr:col>
      <xdr:colOff>333375</xdr:colOff>
      <xdr:row>5</xdr:row>
      <xdr:rowOff>68274</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66675" y="133350"/>
          <a:ext cx="638175" cy="811224"/>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83344</xdr:colOff>
      <xdr:row>0</xdr:row>
      <xdr:rowOff>83344</xdr:rowOff>
    </xdr:from>
    <xdr:to>
      <xdr:col>1</xdr:col>
      <xdr:colOff>395287</xdr:colOff>
      <xdr:row>5</xdr:row>
      <xdr:rowOff>15922</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83344" y="83344"/>
          <a:ext cx="752474" cy="95651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133350</xdr:colOff>
      <xdr:row>0</xdr:row>
      <xdr:rowOff>85725</xdr:rowOff>
    </xdr:from>
    <xdr:to>
      <xdr:col>1</xdr:col>
      <xdr:colOff>447674</xdr:colOff>
      <xdr:row>5</xdr:row>
      <xdr:rowOff>42116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33350" y="85725"/>
          <a:ext cx="752474" cy="95651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95250</xdr:colOff>
      <xdr:row>0</xdr:row>
      <xdr:rowOff>85725</xdr:rowOff>
    </xdr:from>
    <xdr:to>
      <xdr:col>1</xdr:col>
      <xdr:colOff>495299</xdr:colOff>
      <xdr:row>5</xdr:row>
      <xdr:rowOff>42116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95250" y="85725"/>
          <a:ext cx="752474" cy="95651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107157</xdr:colOff>
      <xdr:row>0</xdr:row>
      <xdr:rowOff>0</xdr:rowOff>
    </xdr:from>
    <xdr:to>
      <xdr:col>1</xdr:col>
      <xdr:colOff>250032</xdr:colOff>
      <xdr:row>3</xdr:row>
      <xdr:rowOff>111579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07157" y="0"/>
          <a:ext cx="631031" cy="80214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85725</xdr:colOff>
      <xdr:row>0</xdr:row>
      <xdr:rowOff>133350</xdr:rowOff>
    </xdr:from>
    <xdr:to>
      <xdr:col>1</xdr:col>
      <xdr:colOff>838199</xdr:colOff>
      <xdr:row>5</xdr:row>
      <xdr:rowOff>127841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04825" y="133350"/>
          <a:ext cx="752474" cy="95651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1</xdr:col>
      <xdr:colOff>71437</xdr:colOff>
      <xdr:row>0</xdr:row>
      <xdr:rowOff>0</xdr:rowOff>
    </xdr:from>
    <xdr:to>
      <xdr:col>1</xdr:col>
      <xdr:colOff>745820</xdr:colOff>
      <xdr:row>3</xdr:row>
      <xdr:rowOff>166687</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23875" y="0"/>
          <a:ext cx="674383" cy="857250"/>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95251</xdr:colOff>
      <xdr:row>1</xdr:row>
      <xdr:rowOff>6901</xdr:rowOff>
    </xdr:from>
    <xdr:to>
      <xdr:col>1</xdr:col>
      <xdr:colOff>709084</xdr:colOff>
      <xdr:row>4</xdr:row>
      <xdr:rowOff>131015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86834" y="197401"/>
          <a:ext cx="613833" cy="780281"/>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465667</xdr:colOff>
      <xdr:row>0</xdr:row>
      <xdr:rowOff>0</xdr:rowOff>
    </xdr:from>
    <xdr:to>
      <xdr:col>1</xdr:col>
      <xdr:colOff>678391</xdr:colOff>
      <xdr:row>5</xdr:row>
      <xdr:rowOff>14599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65667" y="0"/>
          <a:ext cx="752474" cy="956516"/>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1</xdr:col>
      <xdr:colOff>165230</xdr:colOff>
      <xdr:row>0</xdr:row>
      <xdr:rowOff>19439</xdr:rowOff>
    </xdr:from>
    <xdr:to>
      <xdr:col>1</xdr:col>
      <xdr:colOff>917704</xdr:colOff>
      <xdr:row>4</xdr:row>
      <xdr:rowOff>140088</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76250" y="19439"/>
          <a:ext cx="752474" cy="956516"/>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314324</xdr:colOff>
      <xdr:row>4</xdr:row>
      <xdr:rowOff>165941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7150" y="0"/>
          <a:ext cx="752474" cy="956516"/>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104775</xdr:colOff>
      <xdr:row>0</xdr:row>
      <xdr:rowOff>9525</xdr:rowOff>
    </xdr:from>
    <xdr:to>
      <xdr:col>1</xdr:col>
      <xdr:colOff>201434</xdr:colOff>
      <xdr:row>3</xdr:row>
      <xdr:rowOff>152400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04775" y="9525"/>
          <a:ext cx="591959" cy="752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371475</xdr:colOff>
      <xdr:row>0</xdr:row>
      <xdr:rowOff>95250</xdr:rowOff>
    </xdr:from>
    <xdr:to>
      <xdr:col>1</xdr:col>
      <xdr:colOff>742949</xdr:colOff>
      <xdr:row>5</xdr:row>
      <xdr:rowOff>99266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71475" y="95250"/>
          <a:ext cx="752474" cy="956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352425</xdr:colOff>
      <xdr:row>0</xdr:row>
      <xdr:rowOff>85725</xdr:rowOff>
    </xdr:from>
    <xdr:to>
      <xdr:col>1</xdr:col>
      <xdr:colOff>685799</xdr:colOff>
      <xdr:row>5</xdr:row>
      <xdr:rowOff>80216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52425" y="85725"/>
          <a:ext cx="752474" cy="956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409575</xdr:colOff>
      <xdr:row>1</xdr:row>
      <xdr:rowOff>28575</xdr:rowOff>
    </xdr:from>
    <xdr:to>
      <xdr:col>1</xdr:col>
      <xdr:colOff>685799</xdr:colOff>
      <xdr:row>6</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09575" y="190500"/>
          <a:ext cx="752474" cy="9565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
  <sheetViews>
    <sheetView zoomScaleSheetLayoutView="90" workbookViewId="0">
      <selection activeCell="Q23" sqref="Q23"/>
    </sheetView>
  </sheetViews>
  <sheetFormatPr defaultRowHeight="12.75"/>
  <cols>
    <col min="15" max="15" width="12.42578125" customWidth="1"/>
  </cols>
  <sheetData/>
  <printOptions horizontalCentered="1"/>
  <pageMargins left="0.70866141732283472" right="0.70866141732283472" top="0.23622047244094491" bottom="0" header="0.31496062992125984" footer="0.31496062992125984"/>
  <pageSetup paperSize="9" scale="95" orientation="landscape" r:id="rId1"/>
  <drawing r:id="rId2"/>
</worksheet>
</file>

<file path=xl/worksheets/sheet10.xml><?xml version="1.0" encoding="utf-8"?>
<worksheet xmlns="http://schemas.openxmlformats.org/spreadsheetml/2006/main" xmlns:r="http://schemas.openxmlformats.org/officeDocument/2006/relationships">
  <sheetPr>
    <pageSetUpPr fitToPage="1"/>
  </sheetPr>
  <dimension ref="A1:O54"/>
  <sheetViews>
    <sheetView topLeftCell="A16" zoomScaleSheetLayoutView="80" workbookViewId="0">
      <selection activeCell="Q36" sqref="Q36"/>
    </sheetView>
  </sheetViews>
  <sheetFormatPr defaultRowHeight="12.75"/>
  <cols>
    <col min="1" max="1" width="6.28515625" customWidth="1"/>
    <col min="2" max="2" width="17.5703125" customWidth="1"/>
    <col min="3" max="3" width="11.28515625" customWidth="1"/>
    <col min="5" max="5" width="9.5703125" customWidth="1"/>
    <col min="6" max="6" width="9.85546875" customWidth="1"/>
    <col min="7" max="7" width="8.85546875" customWidth="1"/>
    <col min="8" max="8" width="10.5703125" customWidth="1"/>
    <col min="9" max="9" width="9.85546875" customWidth="1"/>
    <col min="11" max="11" width="11.85546875" customWidth="1"/>
    <col min="12" max="12" width="9.42578125" customWidth="1"/>
    <col min="13" max="13" width="12" customWidth="1"/>
    <col min="14" max="14" width="14.140625" customWidth="1"/>
  </cols>
  <sheetData>
    <row r="1" spans="1:15" ht="12.75" customHeight="1">
      <c r="D1" s="912"/>
      <c r="E1" s="912"/>
      <c r="F1" s="912"/>
      <c r="G1" s="912"/>
      <c r="H1" s="912"/>
      <c r="I1" s="912"/>
      <c r="J1" s="912"/>
      <c r="M1" s="83" t="s">
        <v>278</v>
      </c>
    </row>
    <row r="2" spans="1:15" ht="15.75">
      <c r="A2" s="908" t="s">
        <v>0</v>
      </c>
      <c r="B2" s="908"/>
      <c r="C2" s="908"/>
      <c r="D2" s="908"/>
      <c r="E2" s="908"/>
      <c r="F2" s="908"/>
      <c r="G2" s="908"/>
      <c r="H2" s="908"/>
      <c r="I2" s="908"/>
      <c r="J2" s="908"/>
      <c r="K2" s="908"/>
      <c r="L2" s="908"/>
      <c r="M2" s="908"/>
      <c r="N2" s="908"/>
    </row>
    <row r="3" spans="1:15" ht="20.25">
      <c r="A3" s="909" t="s">
        <v>822</v>
      </c>
      <c r="B3" s="909"/>
      <c r="C3" s="909"/>
      <c r="D3" s="909"/>
      <c r="E3" s="909"/>
      <c r="F3" s="909"/>
      <c r="G3" s="909"/>
      <c r="H3" s="909"/>
      <c r="I3" s="909"/>
      <c r="J3" s="909"/>
      <c r="K3" s="909"/>
      <c r="L3" s="909"/>
      <c r="M3" s="909"/>
      <c r="N3" s="909"/>
    </row>
    <row r="4" spans="1:15" ht="11.25" customHeight="1"/>
    <row r="5" spans="1:15" ht="15.75">
      <c r="A5" s="910" t="s">
        <v>830</v>
      </c>
      <c r="B5" s="910"/>
      <c r="C5" s="910"/>
      <c r="D5" s="910"/>
      <c r="E5" s="910"/>
      <c r="F5" s="910"/>
      <c r="G5" s="910"/>
      <c r="H5" s="910"/>
      <c r="I5" s="910"/>
      <c r="J5" s="910"/>
      <c r="K5" s="910"/>
      <c r="L5" s="910"/>
      <c r="M5" s="910"/>
      <c r="N5" s="910"/>
    </row>
    <row r="7" spans="1:15">
      <c r="A7" s="911" t="s">
        <v>744</v>
      </c>
      <c r="B7" s="911"/>
      <c r="L7" s="1022" t="s">
        <v>977</v>
      </c>
      <c r="M7" s="1022"/>
      <c r="N7" s="1022"/>
      <c r="O7" s="89"/>
    </row>
    <row r="8" spans="1:15" ht="15.75" customHeight="1">
      <c r="A8" s="1034" t="s">
        <v>2</v>
      </c>
      <c r="B8" s="1034" t="s">
        <v>3</v>
      </c>
      <c r="C8" s="852" t="s">
        <v>4</v>
      </c>
      <c r="D8" s="852"/>
      <c r="E8" s="852"/>
      <c r="F8" s="853"/>
      <c r="G8" s="853"/>
      <c r="H8" s="852" t="s">
        <v>103</v>
      </c>
      <c r="I8" s="852"/>
      <c r="J8" s="852"/>
      <c r="K8" s="852"/>
      <c r="L8" s="852"/>
      <c r="M8" s="1034" t="s">
        <v>142</v>
      </c>
      <c r="N8" s="893" t="s">
        <v>143</v>
      </c>
    </row>
    <row r="9" spans="1:15" ht="51">
      <c r="A9" s="1035"/>
      <c r="B9" s="1035"/>
      <c r="C9" s="349" t="s">
        <v>5</v>
      </c>
      <c r="D9" s="349" t="s">
        <v>6</v>
      </c>
      <c r="E9" s="349" t="s">
        <v>387</v>
      </c>
      <c r="F9" s="349" t="s">
        <v>101</v>
      </c>
      <c r="G9" s="349" t="s">
        <v>125</v>
      </c>
      <c r="H9" s="349" t="s">
        <v>5</v>
      </c>
      <c r="I9" s="349" t="s">
        <v>6</v>
      </c>
      <c r="J9" s="349" t="s">
        <v>387</v>
      </c>
      <c r="K9" s="382" t="s">
        <v>101</v>
      </c>
      <c r="L9" s="382" t="s">
        <v>126</v>
      </c>
      <c r="M9" s="1035"/>
      <c r="N9" s="893"/>
    </row>
    <row r="10" spans="1:15" s="12" customFormat="1">
      <c r="A10" s="349">
        <v>1</v>
      </c>
      <c r="B10" s="349">
        <v>2</v>
      </c>
      <c r="C10" s="349">
        <v>3</v>
      </c>
      <c r="D10" s="349">
        <v>4</v>
      </c>
      <c r="E10" s="349">
        <v>5</v>
      </c>
      <c r="F10" s="349">
        <v>6</v>
      </c>
      <c r="G10" s="349">
        <v>7</v>
      </c>
      <c r="H10" s="349">
        <v>8</v>
      </c>
      <c r="I10" s="349">
        <v>9</v>
      </c>
      <c r="J10" s="349">
        <v>10</v>
      </c>
      <c r="K10" s="352">
        <v>11</v>
      </c>
      <c r="L10" s="349">
        <v>12</v>
      </c>
      <c r="M10" s="349">
        <v>13</v>
      </c>
      <c r="N10" s="352">
        <v>14</v>
      </c>
    </row>
    <row r="11" spans="1:15" s="12" customFormat="1">
      <c r="A11" s="221">
        <v>1</v>
      </c>
      <c r="B11" s="228" t="s">
        <v>694</v>
      </c>
      <c r="C11" s="695">
        <v>126</v>
      </c>
      <c r="D11" s="696">
        <v>96</v>
      </c>
      <c r="E11" s="261">
        <v>0</v>
      </c>
      <c r="F11" s="695">
        <v>0</v>
      </c>
      <c r="G11" s="261">
        <f>C11+D11+E11+F11</f>
        <v>222</v>
      </c>
      <c r="H11" s="695">
        <v>126</v>
      </c>
      <c r="I11" s="696">
        <v>96</v>
      </c>
      <c r="J11" s="261">
        <v>0</v>
      </c>
      <c r="K11" s="695">
        <v>0</v>
      </c>
      <c r="L11" s="385">
        <f>H11+I11+J11+K11</f>
        <v>222</v>
      </c>
      <c r="M11" s="385">
        <f>G11-L11</f>
        <v>0</v>
      </c>
      <c r="N11" s="556">
        <v>0</v>
      </c>
    </row>
    <row r="12" spans="1:15" s="12" customFormat="1">
      <c r="A12" s="221">
        <v>2</v>
      </c>
      <c r="B12" s="228" t="s">
        <v>695</v>
      </c>
      <c r="C12" s="695">
        <v>257</v>
      </c>
      <c r="D12" s="696">
        <v>458</v>
      </c>
      <c r="E12" s="261">
        <v>0</v>
      </c>
      <c r="F12" s="695">
        <v>0</v>
      </c>
      <c r="G12" s="261">
        <f t="shared" ref="G12:G40" si="0">C12+D12+E12+F12</f>
        <v>715</v>
      </c>
      <c r="H12" s="695">
        <v>257</v>
      </c>
      <c r="I12" s="696">
        <v>458</v>
      </c>
      <c r="J12" s="261">
        <v>0</v>
      </c>
      <c r="K12" s="695">
        <v>0</v>
      </c>
      <c r="L12" s="385">
        <f t="shared" ref="L12:L40" si="1">H12+I12+J12+K12</f>
        <v>715</v>
      </c>
      <c r="M12" s="385">
        <f t="shared" ref="M12:M40" si="2">G12-L12</f>
        <v>0</v>
      </c>
      <c r="N12" s="556">
        <v>0</v>
      </c>
    </row>
    <row r="13" spans="1:15" s="12" customFormat="1">
      <c r="A13" s="221">
        <v>3</v>
      </c>
      <c r="B13" s="228" t="s">
        <v>696</v>
      </c>
      <c r="C13" s="695">
        <v>168</v>
      </c>
      <c r="D13" s="696">
        <v>92</v>
      </c>
      <c r="E13" s="261">
        <v>0</v>
      </c>
      <c r="F13" s="695">
        <v>0</v>
      </c>
      <c r="G13" s="261">
        <f t="shared" si="0"/>
        <v>260</v>
      </c>
      <c r="H13" s="695">
        <v>168</v>
      </c>
      <c r="I13" s="696">
        <v>92</v>
      </c>
      <c r="J13" s="261">
        <v>0</v>
      </c>
      <c r="K13" s="695">
        <v>0</v>
      </c>
      <c r="L13" s="385">
        <f t="shared" si="1"/>
        <v>260</v>
      </c>
      <c r="M13" s="385">
        <f t="shared" si="2"/>
        <v>0</v>
      </c>
      <c r="N13" s="556">
        <v>0</v>
      </c>
    </row>
    <row r="14" spans="1:15" s="12" customFormat="1">
      <c r="A14" s="221">
        <v>4</v>
      </c>
      <c r="B14" s="228" t="s">
        <v>697</v>
      </c>
      <c r="C14" s="695">
        <v>115</v>
      </c>
      <c r="D14" s="696">
        <v>175</v>
      </c>
      <c r="E14" s="261">
        <v>0</v>
      </c>
      <c r="F14" s="695">
        <v>0</v>
      </c>
      <c r="G14" s="261">
        <f t="shared" si="0"/>
        <v>290</v>
      </c>
      <c r="H14" s="695">
        <v>115</v>
      </c>
      <c r="I14" s="696">
        <v>175</v>
      </c>
      <c r="J14" s="261">
        <v>0</v>
      </c>
      <c r="K14" s="695">
        <v>0</v>
      </c>
      <c r="L14" s="385">
        <f t="shared" si="1"/>
        <v>290</v>
      </c>
      <c r="M14" s="385">
        <f t="shared" si="2"/>
        <v>0</v>
      </c>
      <c r="N14" s="556">
        <v>0</v>
      </c>
    </row>
    <row r="15" spans="1:15" s="12" customFormat="1">
      <c r="A15" s="221">
        <v>5</v>
      </c>
      <c r="B15" s="228" t="s">
        <v>698</v>
      </c>
      <c r="C15" s="695">
        <v>200</v>
      </c>
      <c r="D15" s="696">
        <v>96</v>
      </c>
      <c r="E15" s="261">
        <v>0</v>
      </c>
      <c r="F15" s="695">
        <v>0</v>
      </c>
      <c r="G15" s="261">
        <f t="shared" si="0"/>
        <v>296</v>
      </c>
      <c r="H15" s="695">
        <v>200</v>
      </c>
      <c r="I15" s="696">
        <v>96</v>
      </c>
      <c r="J15" s="261">
        <v>0</v>
      </c>
      <c r="K15" s="695">
        <v>0</v>
      </c>
      <c r="L15" s="385">
        <f t="shared" si="1"/>
        <v>296</v>
      </c>
      <c r="M15" s="385">
        <f t="shared" si="2"/>
        <v>0</v>
      </c>
      <c r="N15" s="556">
        <v>0</v>
      </c>
    </row>
    <row r="16" spans="1:15" s="12" customFormat="1">
      <c r="A16" s="221">
        <v>6</v>
      </c>
      <c r="B16" s="228" t="s">
        <v>699</v>
      </c>
      <c r="C16" s="695">
        <v>39</v>
      </c>
      <c r="D16" s="696">
        <v>0</v>
      </c>
      <c r="E16" s="261">
        <v>0</v>
      </c>
      <c r="F16" s="695">
        <v>0</v>
      </c>
      <c r="G16" s="261">
        <f t="shared" si="0"/>
        <v>39</v>
      </c>
      <c r="H16" s="695">
        <v>39</v>
      </c>
      <c r="I16" s="696">
        <v>0</v>
      </c>
      <c r="J16" s="261">
        <v>0</v>
      </c>
      <c r="K16" s="695">
        <v>0</v>
      </c>
      <c r="L16" s="385">
        <f t="shared" si="1"/>
        <v>39</v>
      </c>
      <c r="M16" s="385">
        <f t="shared" si="2"/>
        <v>0</v>
      </c>
      <c r="N16" s="556">
        <v>0</v>
      </c>
    </row>
    <row r="17" spans="1:15" s="12" customFormat="1">
      <c r="A17" s="221">
        <v>7</v>
      </c>
      <c r="B17" s="228" t="s">
        <v>700</v>
      </c>
      <c r="C17" s="695">
        <v>212</v>
      </c>
      <c r="D17" s="696">
        <v>142</v>
      </c>
      <c r="E17" s="261">
        <v>0</v>
      </c>
      <c r="F17" s="695">
        <v>0</v>
      </c>
      <c r="G17" s="261">
        <f t="shared" si="0"/>
        <v>354</v>
      </c>
      <c r="H17" s="695">
        <v>212</v>
      </c>
      <c r="I17" s="696">
        <v>142</v>
      </c>
      <c r="J17" s="261">
        <v>0</v>
      </c>
      <c r="K17" s="695">
        <v>0</v>
      </c>
      <c r="L17" s="385">
        <f t="shared" si="1"/>
        <v>354</v>
      </c>
      <c r="M17" s="385">
        <f t="shared" si="2"/>
        <v>0</v>
      </c>
      <c r="N17" s="556">
        <v>0</v>
      </c>
    </row>
    <row r="18" spans="1:15" s="12" customFormat="1">
      <c r="A18" s="221">
        <v>8</v>
      </c>
      <c r="B18" s="228" t="s">
        <v>701</v>
      </c>
      <c r="C18" s="695">
        <v>40</v>
      </c>
      <c r="D18" s="696">
        <v>18</v>
      </c>
      <c r="E18" s="261">
        <v>0</v>
      </c>
      <c r="F18" s="695">
        <v>0</v>
      </c>
      <c r="G18" s="261">
        <f t="shared" si="0"/>
        <v>58</v>
      </c>
      <c r="H18" s="695">
        <v>40</v>
      </c>
      <c r="I18" s="696">
        <v>18</v>
      </c>
      <c r="J18" s="261">
        <v>0</v>
      </c>
      <c r="K18" s="695">
        <v>0</v>
      </c>
      <c r="L18" s="385">
        <f t="shared" si="1"/>
        <v>58</v>
      </c>
      <c r="M18" s="385">
        <f t="shared" si="2"/>
        <v>0</v>
      </c>
      <c r="N18" s="556">
        <v>0</v>
      </c>
    </row>
    <row r="19" spans="1:15" s="12" customFormat="1">
      <c r="A19" s="221">
        <v>9</v>
      </c>
      <c r="B19" s="228" t="s">
        <v>702</v>
      </c>
      <c r="C19" s="695">
        <v>97</v>
      </c>
      <c r="D19" s="696">
        <v>116</v>
      </c>
      <c r="E19" s="261">
        <v>0</v>
      </c>
      <c r="F19" s="695">
        <v>0</v>
      </c>
      <c r="G19" s="261">
        <f t="shared" si="0"/>
        <v>213</v>
      </c>
      <c r="H19" s="695">
        <v>97</v>
      </c>
      <c r="I19" s="696">
        <v>116</v>
      </c>
      <c r="J19" s="261">
        <v>0</v>
      </c>
      <c r="K19" s="695">
        <v>0</v>
      </c>
      <c r="L19" s="385">
        <f t="shared" si="1"/>
        <v>213</v>
      </c>
      <c r="M19" s="385">
        <f t="shared" si="2"/>
        <v>0</v>
      </c>
      <c r="N19" s="556">
        <v>0</v>
      </c>
    </row>
    <row r="20" spans="1:15" s="12" customFormat="1">
      <c r="A20" s="221">
        <v>10</v>
      </c>
      <c r="B20" s="228" t="s">
        <v>703</v>
      </c>
      <c r="C20" s="695">
        <v>43</v>
      </c>
      <c r="D20" s="696">
        <v>10</v>
      </c>
      <c r="E20" s="261">
        <v>0</v>
      </c>
      <c r="F20" s="695">
        <v>0</v>
      </c>
      <c r="G20" s="261">
        <f t="shared" si="0"/>
        <v>53</v>
      </c>
      <c r="H20" s="695">
        <v>43</v>
      </c>
      <c r="I20" s="696">
        <v>10</v>
      </c>
      <c r="J20" s="261">
        <v>0</v>
      </c>
      <c r="K20" s="695">
        <v>0</v>
      </c>
      <c r="L20" s="385">
        <f t="shared" si="1"/>
        <v>53</v>
      </c>
      <c r="M20" s="385">
        <f t="shared" si="2"/>
        <v>0</v>
      </c>
      <c r="N20" s="556">
        <v>0</v>
      </c>
    </row>
    <row r="21" spans="1:15" s="12" customFormat="1">
      <c r="A21" s="221">
        <v>11</v>
      </c>
      <c r="B21" s="228" t="s">
        <v>704</v>
      </c>
      <c r="C21" s="695">
        <v>167</v>
      </c>
      <c r="D21" s="696">
        <v>158</v>
      </c>
      <c r="E21" s="261">
        <v>0</v>
      </c>
      <c r="F21" s="695">
        <v>0</v>
      </c>
      <c r="G21" s="261">
        <f t="shared" si="0"/>
        <v>325</v>
      </c>
      <c r="H21" s="695">
        <v>167</v>
      </c>
      <c r="I21" s="696">
        <v>158</v>
      </c>
      <c r="J21" s="261">
        <v>0</v>
      </c>
      <c r="K21" s="695">
        <v>0</v>
      </c>
      <c r="L21" s="385">
        <f t="shared" si="1"/>
        <v>325</v>
      </c>
      <c r="M21" s="385">
        <f t="shared" si="2"/>
        <v>0</v>
      </c>
      <c r="N21" s="556">
        <v>0</v>
      </c>
    </row>
    <row r="22" spans="1:15" s="12" customFormat="1">
      <c r="A22" s="221">
        <v>12</v>
      </c>
      <c r="B22" s="228" t="s">
        <v>705</v>
      </c>
      <c r="C22" s="695">
        <v>118</v>
      </c>
      <c r="D22" s="696">
        <v>153</v>
      </c>
      <c r="E22" s="261">
        <v>0</v>
      </c>
      <c r="F22" s="695">
        <v>0</v>
      </c>
      <c r="G22" s="261">
        <f t="shared" si="0"/>
        <v>271</v>
      </c>
      <c r="H22" s="695">
        <v>118</v>
      </c>
      <c r="I22" s="696">
        <v>153</v>
      </c>
      <c r="J22" s="261">
        <v>0</v>
      </c>
      <c r="K22" s="695">
        <v>0</v>
      </c>
      <c r="L22" s="385">
        <f t="shared" si="1"/>
        <v>271</v>
      </c>
      <c r="M22" s="385">
        <f t="shared" si="2"/>
        <v>0</v>
      </c>
      <c r="N22" s="556">
        <v>0</v>
      </c>
    </row>
    <row r="23" spans="1:15" s="12" customFormat="1">
      <c r="A23" s="221">
        <v>13</v>
      </c>
      <c r="B23" s="228" t="s">
        <v>706</v>
      </c>
      <c r="C23" s="695">
        <v>186</v>
      </c>
      <c r="D23" s="696">
        <v>291</v>
      </c>
      <c r="E23" s="261">
        <v>0</v>
      </c>
      <c r="F23" s="695">
        <v>0</v>
      </c>
      <c r="G23" s="261">
        <f t="shared" si="0"/>
        <v>477</v>
      </c>
      <c r="H23" s="695">
        <v>186</v>
      </c>
      <c r="I23" s="696">
        <v>291</v>
      </c>
      <c r="J23" s="261">
        <v>0</v>
      </c>
      <c r="K23" s="695">
        <v>0</v>
      </c>
      <c r="L23" s="385">
        <f t="shared" si="1"/>
        <v>477</v>
      </c>
      <c r="M23" s="385">
        <f t="shared" si="2"/>
        <v>0</v>
      </c>
      <c r="N23" s="556">
        <v>0</v>
      </c>
    </row>
    <row r="24" spans="1:15" s="12" customFormat="1">
      <c r="A24" s="221">
        <v>14</v>
      </c>
      <c r="B24" s="228" t="s">
        <v>707</v>
      </c>
      <c r="C24" s="695">
        <v>58</v>
      </c>
      <c r="D24" s="696">
        <v>28</v>
      </c>
      <c r="E24" s="261">
        <v>0</v>
      </c>
      <c r="F24" s="695">
        <v>0</v>
      </c>
      <c r="G24" s="261">
        <f t="shared" si="0"/>
        <v>86</v>
      </c>
      <c r="H24" s="695">
        <v>58</v>
      </c>
      <c r="I24" s="696">
        <v>28</v>
      </c>
      <c r="J24" s="261">
        <v>0</v>
      </c>
      <c r="K24" s="695">
        <v>0</v>
      </c>
      <c r="L24" s="385">
        <f t="shared" si="1"/>
        <v>86</v>
      </c>
      <c r="M24" s="385">
        <f t="shared" si="2"/>
        <v>0</v>
      </c>
      <c r="N24" s="556">
        <v>0</v>
      </c>
    </row>
    <row r="25" spans="1:15" s="12" customFormat="1">
      <c r="A25" s="221">
        <v>15</v>
      </c>
      <c r="B25" s="228" t="s">
        <v>708</v>
      </c>
      <c r="C25" s="695">
        <v>170</v>
      </c>
      <c r="D25" s="696">
        <v>11</v>
      </c>
      <c r="E25" s="261">
        <v>0</v>
      </c>
      <c r="F25" s="695">
        <v>0</v>
      </c>
      <c r="G25" s="385">
        <f t="shared" si="0"/>
        <v>181</v>
      </c>
      <c r="H25" s="695">
        <v>170</v>
      </c>
      <c r="I25" s="696">
        <v>11</v>
      </c>
      <c r="J25" s="261">
        <v>0</v>
      </c>
      <c r="K25" s="695">
        <v>0</v>
      </c>
      <c r="L25" s="385">
        <f t="shared" si="1"/>
        <v>181</v>
      </c>
      <c r="M25" s="385">
        <f t="shared" si="2"/>
        <v>0</v>
      </c>
      <c r="N25" s="556">
        <v>0</v>
      </c>
    </row>
    <row r="26" spans="1:15">
      <c r="A26" s="221">
        <v>16</v>
      </c>
      <c r="B26" s="228" t="s">
        <v>709</v>
      </c>
      <c r="C26" s="695">
        <v>64</v>
      </c>
      <c r="D26" s="696">
        <v>31</v>
      </c>
      <c r="E26" s="261">
        <v>0</v>
      </c>
      <c r="F26" s="695">
        <v>0</v>
      </c>
      <c r="G26" s="261">
        <f t="shared" si="0"/>
        <v>95</v>
      </c>
      <c r="H26" s="695">
        <v>64</v>
      </c>
      <c r="I26" s="696">
        <v>31</v>
      </c>
      <c r="J26" s="261">
        <v>0</v>
      </c>
      <c r="K26" s="695">
        <v>0</v>
      </c>
      <c r="L26" s="385">
        <f t="shared" si="1"/>
        <v>95</v>
      </c>
      <c r="M26" s="385">
        <f t="shared" si="2"/>
        <v>0</v>
      </c>
      <c r="N26" s="556">
        <v>0</v>
      </c>
      <c r="O26" s="12"/>
    </row>
    <row r="27" spans="1:15">
      <c r="A27" s="221">
        <v>17</v>
      </c>
      <c r="B27" s="228" t="s">
        <v>710</v>
      </c>
      <c r="C27" s="695">
        <v>172</v>
      </c>
      <c r="D27" s="696">
        <v>198</v>
      </c>
      <c r="E27" s="261">
        <v>0</v>
      </c>
      <c r="F27" s="695">
        <v>0</v>
      </c>
      <c r="G27" s="261">
        <f t="shared" si="0"/>
        <v>370</v>
      </c>
      <c r="H27" s="695">
        <v>172</v>
      </c>
      <c r="I27" s="696">
        <v>198</v>
      </c>
      <c r="J27" s="261">
        <v>0</v>
      </c>
      <c r="K27" s="695">
        <v>0</v>
      </c>
      <c r="L27" s="385">
        <f t="shared" si="1"/>
        <v>370</v>
      </c>
      <c r="M27" s="385">
        <f t="shared" si="2"/>
        <v>0</v>
      </c>
      <c r="N27" s="556">
        <v>0</v>
      </c>
      <c r="O27" s="12"/>
    </row>
    <row r="28" spans="1:15">
      <c r="A28" s="221">
        <v>18</v>
      </c>
      <c r="B28" s="228" t="s">
        <v>711</v>
      </c>
      <c r="C28" s="695">
        <v>331</v>
      </c>
      <c r="D28" s="696">
        <v>216</v>
      </c>
      <c r="E28" s="261">
        <v>0</v>
      </c>
      <c r="F28" s="695">
        <v>0</v>
      </c>
      <c r="G28" s="261">
        <f t="shared" si="0"/>
        <v>547</v>
      </c>
      <c r="H28" s="695">
        <v>331</v>
      </c>
      <c r="I28" s="696">
        <v>216</v>
      </c>
      <c r="J28" s="261">
        <v>0</v>
      </c>
      <c r="K28" s="695">
        <v>0</v>
      </c>
      <c r="L28" s="385">
        <f t="shared" si="1"/>
        <v>547</v>
      </c>
      <c r="M28" s="385">
        <f t="shared" si="2"/>
        <v>0</v>
      </c>
      <c r="N28" s="556">
        <v>0</v>
      </c>
      <c r="O28" s="12"/>
    </row>
    <row r="29" spans="1:15">
      <c r="A29" s="221">
        <v>19</v>
      </c>
      <c r="B29" s="228" t="s">
        <v>712</v>
      </c>
      <c r="C29" s="695">
        <v>169</v>
      </c>
      <c r="D29" s="696">
        <v>89</v>
      </c>
      <c r="E29" s="261">
        <v>0</v>
      </c>
      <c r="F29" s="695">
        <v>0</v>
      </c>
      <c r="G29" s="261">
        <f t="shared" si="0"/>
        <v>258</v>
      </c>
      <c r="H29" s="695">
        <v>169</v>
      </c>
      <c r="I29" s="696">
        <v>89</v>
      </c>
      <c r="J29" s="261">
        <v>0</v>
      </c>
      <c r="K29" s="695">
        <v>0</v>
      </c>
      <c r="L29" s="385">
        <f t="shared" si="1"/>
        <v>258</v>
      </c>
      <c r="M29" s="385">
        <f t="shared" si="2"/>
        <v>0</v>
      </c>
      <c r="N29" s="556">
        <v>0</v>
      </c>
      <c r="O29" s="12"/>
    </row>
    <row r="30" spans="1:15">
      <c r="A30" s="221">
        <v>20</v>
      </c>
      <c r="B30" s="228" t="s">
        <v>713</v>
      </c>
      <c r="C30" s="695">
        <v>98</v>
      </c>
      <c r="D30" s="696">
        <v>27</v>
      </c>
      <c r="E30" s="261">
        <v>0</v>
      </c>
      <c r="F30" s="695">
        <v>0</v>
      </c>
      <c r="G30" s="261">
        <f t="shared" si="0"/>
        <v>125</v>
      </c>
      <c r="H30" s="695">
        <v>98</v>
      </c>
      <c r="I30" s="696">
        <v>27</v>
      </c>
      <c r="J30" s="261">
        <v>0</v>
      </c>
      <c r="K30" s="695">
        <v>0</v>
      </c>
      <c r="L30" s="385">
        <f t="shared" si="1"/>
        <v>125</v>
      </c>
      <c r="M30" s="385">
        <f t="shared" si="2"/>
        <v>0</v>
      </c>
      <c r="N30" s="556">
        <v>0</v>
      </c>
      <c r="O30" s="12"/>
    </row>
    <row r="31" spans="1:15">
      <c r="A31" s="221">
        <v>21</v>
      </c>
      <c r="B31" s="228" t="s">
        <v>714</v>
      </c>
      <c r="C31" s="695">
        <v>42</v>
      </c>
      <c r="D31" s="696">
        <v>24</v>
      </c>
      <c r="E31" s="261">
        <v>0</v>
      </c>
      <c r="F31" s="695">
        <v>0</v>
      </c>
      <c r="G31" s="261">
        <f t="shared" si="0"/>
        <v>66</v>
      </c>
      <c r="H31" s="695">
        <v>42</v>
      </c>
      <c r="I31" s="696">
        <v>24</v>
      </c>
      <c r="J31" s="261">
        <v>0</v>
      </c>
      <c r="K31" s="695">
        <v>0</v>
      </c>
      <c r="L31" s="385">
        <f t="shared" si="1"/>
        <v>66</v>
      </c>
      <c r="M31" s="385">
        <f t="shared" si="2"/>
        <v>0</v>
      </c>
      <c r="N31" s="556">
        <v>0</v>
      </c>
      <c r="O31" s="12"/>
    </row>
    <row r="32" spans="1:15">
      <c r="A32" s="221">
        <v>22</v>
      </c>
      <c r="B32" s="228" t="s">
        <v>715</v>
      </c>
      <c r="C32" s="695">
        <v>333</v>
      </c>
      <c r="D32" s="696">
        <v>212</v>
      </c>
      <c r="E32" s="261">
        <v>0</v>
      </c>
      <c r="F32" s="695">
        <v>0</v>
      </c>
      <c r="G32" s="261">
        <f t="shared" si="0"/>
        <v>545</v>
      </c>
      <c r="H32" s="695">
        <v>333</v>
      </c>
      <c r="I32" s="696">
        <v>212</v>
      </c>
      <c r="J32" s="261">
        <v>0</v>
      </c>
      <c r="K32" s="695">
        <v>0</v>
      </c>
      <c r="L32" s="385">
        <f t="shared" si="1"/>
        <v>545</v>
      </c>
      <c r="M32" s="385">
        <f t="shared" si="2"/>
        <v>0</v>
      </c>
      <c r="N32" s="556">
        <v>0</v>
      </c>
      <c r="O32" s="12"/>
    </row>
    <row r="33" spans="1:15">
      <c r="A33" s="221">
        <v>23</v>
      </c>
      <c r="B33" s="228" t="s">
        <v>716</v>
      </c>
      <c r="C33" s="695">
        <v>63</v>
      </c>
      <c r="D33" s="696">
        <v>22</v>
      </c>
      <c r="E33" s="261">
        <v>0</v>
      </c>
      <c r="F33" s="695">
        <v>0</v>
      </c>
      <c r="G33" s="261">
        <f t="shared" si="0"/>
        <v>85</v>
      </c>
      <c r="H33" s="695">
        <v>63</v>
      </c>
      <c r="I33" s="696">
        <v>22</v>
      </c>
      <c r="J33" s="261">
        <v>0</v>
      </c>
      <c r="K33" s="695">
        <v>0</v>
      </c>
      <c r="L33" s="385">
        <f t="shared" si="1"/>
        <v>85</v>
      </c>
      <c r="M33" s="385">
        <f t="shared" si="2"/>
        <v>0</v>
      </c>
      <c r="N33" s="556">
        <v>0</v>
      </c>
      <c r="O33" s="12"/>
    </row>
    <row r="34" spans="1:15">
      <c r="A34" s="221">
        <v>24</v>
      </c>
      <c r="B34" s="228" t="s">
        <v>717</v>
      </c>
      <c r="C34" s="695">
        <v>91</v>
      </c>
      <c r="D34" s="696">
        <v>58</v>
      </c>
      <c r="E34" s="261">
        <v>0</v>
      </c>
      <c r="F34" s="695">
        <v>0</v>
      </c>
      <c r="G34" s="261">
        <f t="shared" si="0"/>
        <v>149</v>
      </c>
      <c r="H34" s="695">
        <v>91</v>
      </c>
      <c r="I34" s="696">
        <v>58</v>
      </c>
      <c r="J34" s="261">
        <v>0</v>
      </c>
      <c r="K34" s="695">
        <v>0</v>
      </c>
      <c r="L34" s="385">
        <f t="shared" si="1"/>
        <v>149</v>
      </c>
      <c r="M34" s="385">
        <f t="shared" si="2"/>
        <v>0</v>
      </c>
      <c r="N34" s="556">
        <v>0</v>
      </c>
      <c r="O34" s="12"/>
    </row>
    <row r="35" spans="1:15">
      <c r="A35" s="221">
        <v>25</v>
      </c>
      <c r="B35" s="228" t="s">
        <v>718</v>
      </c>
      <c r="C35" s="695">
        <v>26</v>
      </c>
      <c r="D35" s="696">
        <v>40</v>
      </c>
      <c r="E35" s="261">
        <v>0</v>
      </c>
      <c r="F35" s="695">
        <v>0</v>
      </c>
      <c r="G35" s="261">
        <f t="shared" si="0"/>
        <v>66</v>
      </c>
      <c r="H35" s="695">
        <v>26</v>
      </c>
      <c r="I35" s="696">
        <v>40</v>
      </c>
      <c r="J35" s="261">
        <v>0</v>
      </c>
      <c r="K35" s="695">
        <v>0</v>
      </c>
      <c r="L35" s="385">
        <f t="shared" si="1"/>
        <v>66</v>
      </c>
      <c r="M35" s="385">
        <f t="shared" si="2"/>
        <v>0</v>
      </c>
      <c r="N35" s="556">
        <v>0</v>
      </c>
      <c r="O35" s="12"/>
    </row>
    <row r="36" spans="1:15">
      <c r="A36" s="221">
        <v>26</v>
      </c>
      <c r="B36" s="228" t="s">
        <v>719</v>
      </c>
      <c r="C36" s="695">
        <v>145</v>
      </c>
      <c r="D36" s="696">
        <v>239</v>
      </c>
      <c r="E36" s="261">
        <v>0</v>
      </c>
      <c r="F36" s="695">
        <v>0</v>
      </c>
      <c r="G36" s="261">
        <f t="shared" si="0"/>
        <v>384</v>
      </c>
      <c r="H36" s="695">
        <v>145</v>
      </c>
      <c r="I36" s="696">
        <v>239</v>
      </c>
      <c r="J36" s="261">
        <v>0</v>
      </c>
      <c r="K36" s="695">
        <v>0</v>
      </c>
      <c r="L36" s="385">
        <f t="shared" si="1"/>
        <v>384</v>
      </c>
      <c r="M36" s="385">
        <f t="shared" si="2"/>
        <v>0</v>
      </c>
      <c r="N36" s="556">
        <v>0</v>
      </c>
      <c r="O36" s="12"/>
    </row>
    <row r="37" spans="1:15">
      <c r="A37" s="221">
        <v>27</v>
      </c>
      <c r="B37" s="228" t="s">
        <v>720</v>
      </c>
      <c r="C37" s="695">
        <v>49</v>
      </c>
      <c r="D37" s="696">
        <v>16</v>
      </c>
      <c r="E37" s="261">
        <v>0</v>
      </c>
      <c r="F37" s="695">
        <v>0</v>
      </c>
      <c r="G37" s="261">
        <f t="shared" si="0"/>
        <v>65</v>
      </c>
      <c r="H37" s="695">
        <v>49</v>
      </c>
      <c r="I37" s="696">
        <v>16</v>
      </c>
      <c r="J37" s="261">
        <v>0</v>
      </c>
      <c r="K37" s="695">
        <v>0</v>
      </c>
      <c r="L37" s="385">
        <f t="shared" si="1"/>
        <v>65</v>
      </c>
      <c r="M37" s="385">
        <f t="shared" si="2"/>
        <v>0</v>
      </c>
      <c r="N37" s="556">
        <v>0</v>
      </c>
      <c r="O37" s="12"/>
    </row>
    <row r="38" spans="1:15">
      <c r="A38" s="221">
        <v>28</v>
      </c>
      <c r="B38" s="228" t="s">
        <v>721</v>
      </c>
      <c r="C38" s="695">
        <v>94</v>
      </c>
      <c r="D38" s="696">
        <v>22</v>
      </c>
      <c r="E38" s="261">
        <v>0</v>
      </c>
      <c r="F38" s="695">
        <v>0</v>
      </c>
      <c r="G38" s="261">
        <f t="shared" si="0"/>
        <v>116</v>
      </c>
      <c r="H38" s="695">
        <v>94</v>
      </c>
      <c r="I38" s="696">
        <v>22</v>
      </c>
      <c r="J38" s="261">
        <v>0</v>
      </c>
      <c r="K38" s="695">
        <v>0</v>
      </c>
      <c r="L38" s="385">
        <f t="shared" si="1"/>
        <v>116</v>
      </c>
      <c r="M38" s="385">
        <f t="shared" si="2"/>
        <v>0</v>
      </c>
      <c r="N38" s="556">
        <v>0</v>
      </c>
      <c r="O38" s="12"/>
    </row>
    <row r="39" spans="1:15">
      <c r="A39" s="221">
        <v>29</v>
      </c>
      <c r="B39" s="228" t="s">
        <v>722</v>
      </c>
      <c r="C39" s="695">
        <v>56</v>
      </c>
      <c r="D39" s="696">
        <v>12</v>
      </c>
      <c r="E39" s="261">
        <v>0</v>
      </c>
      <c r="F39" s="695">
        <v>0</v>
      </c>
      <c r="G39" s="261">
        <f t="shared" si="0"/>
        <v>68</v>
      </c>
      <c r="H39" s="695">
        <v>56</v>
      </c>
      <c r="I39" s="696">
        <v>12</v>
      </c>
      <c r="J39" s="261">
        <v>0</v>
      </c>
      <c r="K39" s="695">
        <v>0</v>
      </c>
      <c r="L39" s="385">
        <f t="shared" si="1"/>
        <v>68</v>
      </c>
      <c r="M39" s="385">
        <f t="shared" si="2"/>
        <v>0</v>
      </c>
      <c r="N39" s="556">
        <v>0</v>
      </c>
      <c r="O39" s="12"/>
    </row>
    <row r="40" spans="1:15">
      <c r="A40" s="221">
        <v>30</v>
      </c>
      <c r="B40" s="228" t="s">
        <v>723</v>
      </c>
      <c r="C40" s="695">
        <v>177</v>
      </c>
      <c r="D40" s="696">
        <v>87</v>
      </c>
      <c r="E40" s="261">
        <v>0</v>
      </c>
      <c r="F40" s="695">
        <v>0</v>
      </c>
      <c r="G40" s="261">
        <f t="shared" si="0"/>
        <v>264</v>
      </c>
      <c r="H40" s="695">
        <v>177</v>
      </c>
      <c r="I40" s="696">
        <v>87</v>
      </c>
      <c r="J40" s="261">
        <v>0</v>
      </c>
      <c r="K40" s="695">
        <v>0</v>
      </c>
      <c r="L40" s="385">
        <f t="shared" si="1"/>
        <v>264</v>
      </c>
      <c r="M40" s="385">
        <f t="shared" si="2"/>
        <v>0</v>
      </c>
      <c r="N40" s="556">
        <v>0</v>
      </c>
      <c r="O40" s="12"/>
    </row>
    <row r="41" spans="1:15">
      <c r="A41" s="368"/>
      <c r="B41" s="371" t="s">
        <v>18</v>
      </c>
      <c r="C41" s="387">
        <f t="shared" ref="C41:M41" si="3">SUM(C11:C40)</f>
        <v>3906</v>
      </c>
      <c r="D41" s="387">
        <f t="shared" si="3"/>
        <v>3137</v>
      </c>
      <c r="E41" s="387">
        <f t="shared" si="3"/>
        <v>0</v>
      </c>
      <c r="F41" s="387">
        <f t="shared" si="3"/>
        <v>0</v>
      </c>
      <c r="G41" s="387">
        <f t="shared" si="3"/>
        <v>7043</v>
      </c>
      <c r="H41" s="387">
        <f t="shared" si="3"/>
        <v>3906</v>
      </c>
      <c r="I41" s="387">
        <f t="shared" si="3"/>
        <v>3137</v>
      </c>
      <c r="J41" s="387">
        <f t="shared" si="3"/>
        <v>0</v>
      </c>
      <c r="K41" s="387">
        <f t="shared" si="3"/>
        <v>0</v>
      </c>
      <c r="L41" s="387">
        <f t="shared" si="3"/>
        <v>7043</v>
      </c>
      <c r="M41" s="387">
        <f t="shared" si="3"/>
        <v>0</v>
      </c>
      <c r="N41" s="681">
        <v>0</v>
      </c>
      <c r="O41" s="12"/>
    </row>
    <row r="42" spans="1:15">
      <c r="A42" s="9"/>
      <c r="B42" s="10"/>
      <c r="C42" s="10"/>
      <c r="D42" s="10"/>
      <c r="E42" s="10"/>
      <c r="F42" s="10"/>
      <c r="G42" s="10"/>
      <c r="H42" s="10"/>
      <c r="I42" s="10"/>
      <c r="J42" s="10"/>
      <c r="K42" s="10"/>
      <c r="L42" s="10"/>
      <c r="M42" s="10"/>
      <c r="N42" s="10"/>
    </row>
    <row r="43" spans="1:15">
      <c r="A43" s="8" t="s">
        <v>7</v>
      </c>
    </row>
    <row r="44" spans="1:15">
      <c r="A44" t="s">
        <v>8</v>
      </c>
    </row>
    <row r="45" spans="1:15">
      <c r="A45" t="s">
        <v>9</v>
      </c>
      <c r="K45" s="9" t="s">
        <v>10</v>
      </c>
      <c r="L45" s="9" t="s">
        <v>10</v>
      </c>
      <c r="M45" s="9"/>
      <c r="N45" s="9" t="s">
        <v>10</v>
      </c>
    </row>
    <row r="46" spans="1:15">
      <c r="A46" s="13" t="s">
        <v>465</v>
      </c>
      <c r="J46" s="9"/>
      <c r="K46" s="9"/>
      <c r="L46" s="9"/>
    </row>
    <row r="47" spans="1:15">
      <c r="C47" s="13" t="s">
        <v>466</v>
      </c>
      <c r="E47" s="10"/>
      <c r="F47" s="10"/>
      <c r="G47" s="10"/>
      <c r="H47" s="10"/>
      <c r="I47" s="10"/>
      <c r="J47" s="10"/>
      <c r="K47" s="10"/>
      <c r="L47" s="10"/>
      <c r="M47" s="10"/>
    </row>
    <row r="48" spans="1:15">
      <c r="E48" s="10"/>
      <c r="F48" s="10"/>
      <c r="G48" s="10"/>
      <c r="H48" s="10"/>
      <c r="I48" s="10"/>
      <c r="J48" s="10"/>
      <c r="K48" s="10"/>
      <c r="L48" s="10"/>
      <c r="M48" s="10"/>
      <c r="N48" s="10"/>
    </row>
    <row r="49" spans="1:14">
      <c r="E49" s="10"/>
      <c r="F49" s="10"/>
      <c r="G49" s="10"/>
      <c r="H49" s="10"/>
      <c r="I49" s="10"/>
      <c r="J49" s="10"/>
      <c r="K49" s="10"/>
      <c r="L49" s="10"/>
      <c r="M49" s="10"/>
      <c r="N49" s="10"/>
    </row>
    <row r="50" spans="1:14" ht="15.75" customHeight="1">
      <c r="A50" s="11" t="s">
        <v>11</v>
      </c>
      <c r="B50" s="11"/>
      <c r="C50" s="11"/>
      <c r="D50" s="11"/>
      <c r="E50" s="11"/>
      <c r="F50" s="11"/>
      <c r="G50" s="11"/>
      <c r="H50" s="11"/>
      <c r="K50" s="12"/>
      <c r="L50" s="1028" t="s">
        <v>12</v>
      </c>
      <c r="M50" s="1028"/>
      <c r="N50" s="1028"/>
    </row>
    <row r="51" spans="1:14" ht="15.75" customHeight="1">
      <c r="A51" s="1028" t="s">
        <v>13</v>
      </c>
      <c r="B51" s="1028"/>
      <c r="C51" s="1028"/>
      <c r="D51" s="1028"/>
      <c r="E51" s="1028"/>
      <c r="F51" s="1028"/>
      <c r="G51" s="1028"/>
      <c r="H51" s="1028"/>
      <c r="I51" s="1028"/>
      <c r="J51" s="1028"/>
      <c r="K51" s="1028"/>
      <c r="L51" s="1028"/>
      <c r="M51" s="1028"/>
      <c r="N51" s="1028"/>
    </row>
    <row r="52" spans="1:14" ht="15.75">
      <c r="A52" s="1028" t="s">
        <v>14</v>
      </c>
      <c r="B52" s="1028"/>
      <c r="C52" s="1028"/>
      <c r="D52" s="1028"/>
      <c r="E52" s="1028"/>
      <c r="F52" s="1028"/>
      <c r="G52" s="1028"/>
      <c r="H52" s="1028"/>
      <c r="I52" s="1028"/>
      <c r="J52" s="1028"/>
      <c r="K52" s="1028"/>
      <c r="L52" s="1028"/>
      <c r="M52" s="1028"/>
      <c r="N52" s="1028"/>
    </row>
    <row r="53" spans="1:14">
      <c r="K53" s="911" t="s">
        <v>83</v>
      </c>
      <c r="L53" s="911"/>
      <c r="M53" s="911"/>
      <c r="N53" s="911"/>
    </row>
    <row r="54" spans="1:14">
      <c r="A54" s="1027"/>
      <c r="B54" s="1027"/>
      <c r="C54" s="1027"/>
      <c r="D54" s="1027"/>
      <c r="E54" s="1027"/>
      <c r="F54" s="1027"/>
      <c r="G54" s="1027"/>
      <c r="H54" s="1027"/>
      <c r="I54" s="1027"/>
      <c r="J54" s="1027"/>
      <c r="K54" s="1027"/>
      <c r="L54" s="1027"/>
      <c r="M54" s="1027"/>
      <c r="N54" s="1027"/>
    </row>
  </sheetData>
  <mergeCells count="17">
    <mergeCell ref="A7:B7"/>
    <mergeCell ref="D1:J1"/>
    <mergeCell ref="A2:N2"/>
    <mergeCell ref="A3:N3"/>
    <mergeCell ref="A5:N5"/>
    <mergeCell ref="L7:N7"/>
    <mergeCell ref="A54:N54"/>
    <mergeCell ref="N8:N9"/>
    <mergeCell ref="L50:N50"/>
    <mergeCell ref="A51:N51"/>
    <mergeCell ref="A52:N52"/>
    <mergeCell ref="K53:N53"/>
    <mergeCell ref="A8:A9"/>
    <mergeCell ref="B8:B9"/>
    <mergeCell ref="C8:G8"/>
    <mergeCell ref="H8:L8"/>
    <mergeCell ref="M8:M9"/>
  </mergeCells>
  <phoneticPr fontId="0" type="noConversion"/>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11.xml><?xml version="1.0" encoding="utf-8"?>
<worksheet xmlns="http://schemas.openxmlformats.org/spreadsheetml/2006/main" xmlns:r="http://schemas.openxmlformats.org/officeDocument/2006/relationships">
  <sheetPr>
    <pageSetUpPr fitToPage="1"/>
  </sheetPr>
  <dimension ref="A1:V54"/>
  <sheetViews>
    <sheetView topLeftCell="A22" zoomScale="90" zoomScaleNormal="90" zoomScaleSheetLayoutView="80" workbookViewId="0">
      <selection activeCell="T17" sqref="T17"/>
    </sheetView>
  </sheetViews>
  <sheetFormatPr defaultRowHeight="12.75"/>
  <cols>
    <col min="1" max="1" width="7.140625" style="13" customWidth="1"/>
    <col min="2" max="2" width="21.7109375" style="13" customWidth="1"/>
    <col min="3" max="3" width="10.28515625" style="13" customWidth="1"/>
    <col min="4" max="4" width="9.28515625" style="13" customWidth="1"/>
    <col min="5" max="6" width="9.140625" style="13"/>
    <col min="7" max="7" width="11.7109375" style="13" customWidth="1"/>
    <col min="8" max="8" width="11" style="13" customWidth="1"/>
    <col min="9" max="9" width="9.7109375" style="13" customWidth="1"/>
    <col min="10" max="10" width="9.5703125" style="13" customWidth="1"/>
    <col min="11" max="11" width="11.7109375" style="13" customWidth="1"/>
    <col min="12" max="12" width="10.7109375" style="13" customWidth="1"/>
    <col min="13" max="13" width="12" style="13" customWidth="1"/>
    <col min="14" max="14" width="11.5703125" style="13" customWidth="1"/>
    <col min="15" max="15" width="8.85546875" style="13" customWidth="1"/>
    <col min="16" max="16" width="12.7109375" style="13" bestFit="1" customWidth="1"/>
    <col min="17" max="17" width="13.5703125" style="13" customWidth="1"/>
    <col min="18" max="18" width="9.5703125" style="13" bestFit="1" customWidth="1"/>
    <col min="19" max="16384" width="9.140625" style="13"/>
  </cols>
  <sheetData>
    <row r="1" spans="1:17" customFormat="1" ht="12.75" customHeight="1">
      <c r="D1" s="13"/>
      <c r="E1" s="13"/>
      <c r="F1" s="13"/>
      <c r="G1" s="13"/>
      <c r="H1" s="13"/>
      <c r="I1" s="13"/>
      <c r="J1" s="13"/>
      <c r="K1" s="13"/>
      <c r="L1" s="13"/>
      <c r="M1" s="13"/>
      <c r="N1" s="13"/>
      <c r="O1" s="907" t="s">
        <v>60</v>
      </c>
      <c r="P1" s="907"/>
      <c r="Q1" s="907"/>
    </row>
    <row r="2" spans="1:17" customFormat="1" ht="15.75">
      <c r="A2" s="908" t="s">
        <v>0</v>
      </c>
      <c r="B2" s="908"/>
      <c r="C2" s="908"/>
      <c r="D2" s="908"/>
      <c r="E2" s="908"/>
      <c r="F2" s="908"/>
      <c r="G2" s="908"/>
      <c r="H2" s="908"/>
      <c r="I2" s="908"/>
      <c r="J2" s="908"/>
      <c r="K2" s="908"/>
      <c r="L2" s="908"/>
      <c r="M2" s="37"/>
      <c r="N2" s="37"/>
      <c r="O2" s="37"/>
      <c r="P2" s="37"/>
    </row>
    <row r="3" spans="1:17" customFormat="1" ht="20.25">
      <c r="A3" s="909" t="s">
        <v>822</v>
      </c>
      <c r="B3" s="909"/>
      <c r="C3" s="909"/>
      <c r="D3" s="909"/>
      <c r="E3" s="909"/>
      <c r="F3" s="909"/>
      <c r="G3" s="909"/>
      <c r="H3" s="909"/>
      <c r="I3" s="909"/>
      <c r="J3" s="909"/>
      <c r="K3" s="909"/>
      <c r="L3" s="909"/>
      <c r="M3" s="36"/>
      <c r="N3" s="36"/>
      <c r="O3" s="36"/>
      <c r="P3" s="36"/>
    </row>
    <row r="4" spans="1:17" customFormat="1" ht="11.25" customHeight="1"/>
    <row r="5" spans="1:17" customFormat="1" ht="15.75">
      <c r="A5" s="1037" t="s">
        <v>831</v>
      </c>
      <c r="B5" s="1037"/>
      <c r="C5" s="1037"/>
      <c r="D5" s="1037"/>
      <c r="E5" s="1037"/>
      <c r="F5" s="1037"/>
      <c r="G5" s="1037"/>
      <c r="H5" s="1037"/>
      <c r="I5" s="1037"/>
      <c r="J5" s="1037"/>
      <c r="K5" s="1037"/>
      <c r="L5" s="1037"/>
      <c r="M5" s="13"/>
      <c r="N5" s="13"/>
      <c r="O5" s="13"/>
      <c r="P5" s="13"/>
    </row>
    <row r="7" spans="1:17" ht="17.45" customHeight="1">
      <c r="A7" s="227" t="s">
        <v>744</v>
      </c>
      <c r="B7" s="227"/>
      <c r="C7" s="220"/>
      <c r="N7" s="1042" t="s">
        <v>977</v>
      </c>
      <c r="O7" s="1042"/>
      <c r="P7" s="1042"/>
      <c r="Q7" s="1042"/>
    </row>
    <row r="8" spans="1:17" ht="24" customHeight="1">
      <c r="A8" s="893" t="s">
        <v>2</v>
      </c>
      <c r="B8" s="893" t="s">
        <v>3</v>
      </c>
      <c r="C8" s="922" t="s">
        <v>832</v>
      </c>
      <c r="D8" s="922"/>
      <c r="E8" s="922"/>
      <c r="F8" s="922"/>
      <c r="G8" s="922"/>
      <c r="H8" s="1038" t="s">
        <v>383</v>
      </c>
      <c r="I8" s="922"/>
      <c r="J8" s="922"/>
      <c r="K8" s="922"/>
      <c r="L8" s="922"/>
      <c r="M8" s="1039" t="s">
        <v>113</v>
      </c>
      <c r="N8" s="1040"/>
      <c r="O8" s="1040"/>
      <c r="P8" s="1040"/>
      <c r="Q8" s="1041"/>
    </row>
    <row r="9" spans="1:17" s="12" customFormat="1" ht="42" customHeight="1">
      <c r="A9" s="893"/>
      <c r="B9" s="893"/>
      <c r="C9" s="349" t="s">
        <v>228</v>
      </c>
      <c r="D9" s="349" t="s">
        <v>229</v>
      </c>
      <c r="E9" s="349" t="s">
        <v>387</v>
      </c>
      <c r="F9" s="349" t="s">
        <v>236</v>
      </c>
      <c r="G9" s="349" t="s">
        <v>125</v>
      </c>
      <c r="H9" s="392" t="s">
        <v>228</v>
      </c>
      <c r="I9" s="349" t="s">
        <v>229</v>
      </c>
      <c r="J9" s="349" t="s">
        <v>387</v>
      </c>
      <c r="K9" s="382" t="s">
        <v>236</v>
      </c>
      <c r="L9" s="349" t="s">
        <v>390</v>
      </c>
      <c r="M9" s="349" t="s">
        <v>228</v>
      </c>
      <c r="N9" s="349" t="s">
        <v>229</v>
      </c>
      <c r="O9" s="349" t="s">
        <v>387</v>
      </c>
      <c r="P9" s="382" t="s">
        <v>236</v>
      </c>
      <c r="Q9" s="680" t="s">
        <v>127</v>
      </c>
    </row>
    <row r="10" spans="1:17" s="54" customFormat="1">
      <c r="A10" s="393">
        <v>1</v>
      </c>
      <c r="B10" s="393">
        <v>2</v>
      </c>
      <c r="C10" s="393">
        <v>3</v>
      </c>
      <c r="D10" s="393">
        <v>4</v>
      </c>
      <c r="E10" s="393">
        <v>5</v>
      </c>
      <c r="F10" s="393">
        <v>6</v>
      </c>
      <c r="G10" s="393">
        <v>7</v>
      </c>
      <c r="H10" s="393">
        <v>8</v>
      </c>
      <c r="I10" s="393">
        <v>9</v>
      </c>
      <c r="J10" s="393">
        <v>10</v>
      </c>
      <c r="K10" s="393">
        <v>11</v>
      </c>
      <c r="L10" s="393">
        <v>12</v>
      </c>
      <c r="M10" s="393">
        <v>13</v>
      </c>
      <c r="N10" s="393">
        <v>14</v>
      </c>
      <c r="O10" s="393">
        <v>15</v>
      </c>
      <c r="P10" s="393">
        <v>16</v>
      </c>
      <c r="Q10" s="393">
        <v>17</v>
      </c>
    </row>
    <row r="11" spans="1:17" s="54" customFormat="1">
      <c r="A11" s="221">
        <v>1</v>
      </c>
      <c r="B11" s="120" t="s">
        <v>694</v>
      </c>
      <c r="C11" s="261">
        <v>80664</v>
      </c>
      <c r="D11" s="261">
        <v>156</v>
      </c>
      <c r="E11" s="261">
        <v>0</v>
      </c>
      <c r="F11" s="261">
        <v>0</v>
      </c>
      <c r="G11" s="261">
        <f>C11+D11+E11+F11</f>
        <v>80820</v>
      </c>
      <c r="H11" s="504">
        <v>75147</v>
      </c>
      <c r="I11" s="261">
        <v>148</v>
      </c>
      <c r="J11" s="261">
        <v>0</v>
      </c>
      <c r="K11" s="261">
        <v>0</v>
      </c>
      <c r="L11" s="261">
        <f>H11+I11+J11+K11</f>
        <v>75295</v>
      </c>
      <c r="M11" s="613">
        <v>17208598.984099999</v>
      </c>
      <c r="N11" s="613">
        <v>33892</v>
      </c>
      <c r="O11" s="613">
        <v>0</v>
      </c>
      <c r="P11" s="613">
        <v>0</v>
      </c>
      <c r="Q11" s="613">
        <f>+M11+N11+O11+P11</f>
        <v>17242490.984099999</v>
      </c>
    </row>
    <row r="12" spans="1:17" s="54" customFormat="1">
      <c r="A12" s="221">
        <v>2</v>
      </c>
      <c r="B12" s="120" t="s">
        <v>695</v>
      </c>
      <c r="C12" s="261">
        <v>170763</v>
      </c>
      <c r="D12" s="261">
        <v>0</v>
      </c>
      <c r="E12" s="261">
        <v>0</v>
      </c>
      <c r="F12" s="261">
        <v>545</v>
      </c>
      <c r="G12" s="261">
        <f t="shared" ref="G12:G40" si="0">C12+D12+E12+F12</f>
        <v>171308</v>
      </c>
      <c r="H12" s="504">
        <v>160840</v>
      </c>
      <c r="I12" s="261">
        <v>0</v>
      </c>
      <c r="J12" s="261">
        <v>0</v>
      </c>
      <c r="K12" s="261">
        <v>545</v>
      </c>
      <c r="L12" s="261">
        <f t="shared" ref="L12:L40" si="1">H12+I12+J12+K12</f>
        <v>161385</v>
      </c>
      <c r="M12" s="613">
        <v>37314950</v>
      </c>
      <c r="N12" s="613">
        <v>0</v>
      </c>
      <c r="O12" s="613">
        <v>0</v>
      </c>
      <c r="P12" s="613">
        <v>126440</v>
      </c>
      <c r="Q12" s="613">
        <f t="shared" ref="Q12:Q40" si="2">+M12+N12+O12+P12</f>
        <v>37441390</v>
      </c>
    </row>
    <row r="13" spans="1:17" s="54" customFormat="1">
      <c r="A13" s="221">
        <v>3</v>
      </c>
      <c r="B13" s="120" t="s">
        <v>696</v>
      </c>
      <c r="C13" s="261">
        <v>89937</v>
      </c>
      <c r="D13" s="261">
        <v>294</v>
      </c>
      <c r="E13" s="261">
        <v>0</v>
      </c>
      <c r="F13" s="261">
        <v>0</v>
      </c>
      <c r="G13" s="261">
        <f t="shared" si="0"/>
        <v>90231</v>
      </c>
      <c r="H13" s="505">
        <v>78798</v>
      </c>
      <c r="I13" s="385">
        <v>294</v>
      </c>
      <c r="J13" s="385">
        <v>0</v>
      </c>
      <c r="K13" s="385">
        <v>0</v>
      </c>
      <c r="L13" s="261">
        <f t="shared" si="1"/>
        <v>79092</v>
      </c>
      <c r="M13" s="613">
        <v>17729583</v>
      </c>
      <c r="N13" s="613">
        <v>66150</v>
      </c>
      <c r="O13" s="613">
        <v>0</v>
      </c>
      <c r="P13" s="613">
        <v>0</v>
      </c>
      <c r="Q13" s="613">
        <f t="shared" si="2"/>
        <v>17795733</v>
      </c>
    </row>
    <row r="14" spans="1:17" s="54" customFormat="1">
      <c r="A14" s="221">
        <v>4</v>
      </c>
      <c r="B14" s="120" t="s">
        <v>697</v>
      </c>
      <c r="C14" s="261">
        <v>109213</v>
      </c>
      <c r="D14" s="261">
        <v>1330</v>
      </c>
      <c r="E14" s="261">
        <v>0</v>
      </c>
      <c r="F14" s="261">
        <v>357</v>
      </c>
      <c r="G14" s="261">
        <f t="shared" si="0"/>
        <v>110900</v>
      </c>
      <c r="H14" s="504">
        <v>90664</v>
      </c>
      <c r="I14" s="261">
        <v>1103</v>
      </c>
      <c r="J14" s="261">
        <v>0</v>
      </c>
      <c r="K14" s="261">
        <v>296</v>
      </c>
      <c r="L14" s="261">
        <f t="shared" si="1"/>
        <v>92063</v>
      </c>
      <c r="M14" s="613">
        <v>21033671</v>
      </c>
      <c r="N14" s="613">
        <v>256150</v>
      </c>
      <c r="O14" s="613">
        <v>0</v>
      </c>
      <c r="P14" s="613">
        <v>68756</v>
      </c>
      <c r="Q14" s="613">
        <f t="shared" si="2"/>
        <v>21358577</v>
      </c>
    </row>
    <row r="15" spans="1:17" s="54" customFormat="1">
      <c r="A15" s="221">
        <v>5</v>
      </c>
      <c r="B15" s="120" t="s">
        <v>698</v>
      </c>
      <c r="C15" s="261">
        <v>131219</v>
      </c>
      <c r="D15" s="261">
        <v>0</v>
      </c>
      <c r="E15" s="261">
        <v>0</v>
      </c>
      <c r="F15" s="261">
        <v>0</v>
      </c>
      <c r="G15" s="261">
        <f t="shared" si="0"/>
        <v>131219</v>
      </c>
      <c r="H15" s="504">
        <v>102974</v>
      </c>
      <c r="I15" s="261">
        <v>0</v>
      </c>
      <c r="J15" s="261">
        <v>0</v>
      </c>
      <c r="K15" s="261">
        <v>0</v>
      </c>
      <c r="L15" s="261">
        <f t="shared" si="1"/>
        <v>102974</v>
      </c>
      <c r="M15" s="613">
        <v>22654342</v>
      </c>
      <c r="N15" s="613">
        <v>0</v>
      </c>
      <c r="O15" s="613">
        <v>0</v>
      </c>
      <c r="P15" s="613">
        <v>0</v>
      </c>
      <c r="Q15" s="613">
        <f t="shared" si="2"/>
        <v>22654342</v>
      </c>
    </row>
    <row r="16" spans="1:17" s="54" customFormat="1">
      <c r="A16" s="221">
        <v>6</v>
      </c>
      <c r="B16" s="120" t="s">
        <v>699</v>
      </c>
      <c r="C16" s="261">
        <v>35656</v>
      </c>
      <c r="D16" s="261">
        <v>0</v>
      </c>
      <c r="E16" s="261">
        <v>0</v>
      </c>
      <c r="F16" s="261">
        <v>0</v>
      </c>
      <c r="G16" s="261">
        <f t="shared" si="0"/>
        <v>35656</v>
      </c>
      <c r="H16" s="504">
        <v>30293</v>
      </c>
      <c r="I16" s="261">
        <v>0</v>
      </c>
      <c r="J16" s="261">
        <v>0</v>
      </c>
      <c r="K16" s="261">
        <v>0</v>
      </c>
      <c r="L16" s="261">
        <f t="shared" si="1"/>
        <v>30293</v>
      </c>
      <c r="M16" s="613">
        <v>6634176</v>
      </c>
      <c r="N16" s="613">
        <v>0</v>
      </c>
      <c r="O16" s="613">
        <v>0</v>
      </c>
      <c r="P16" s="613">
        <v>0</v>
      </c>
      <c r="Q16" s="613">
        <f t="shared" si="2"/>
        <v>6634176</v>
      </c>
    </row>
    <row r="17" spans="1:22" s="54" customFormat="1">
      <c r="A17" s="221">
        <v>7</v>
      </c>
      <c r="B17" s="120" t="s">
        <v>700</v>
      </c>
      <c r="C17" s="261">
        <v>110484</v>
      </c>
      <c r="D17" s="261">
        <v>571</v>
      </c>
      <c r="E17" s="261">
        <v>0</v>
      </c>
      <c r="F17" s="261">
        <v>184</v>
      </c>
      <c r="G17" s="261">
        <f t="shared" si="0"/>
        <v>111239</v>
      </c>
      <c r="H17" s="504">
        <v>94810</v>
      </c>
      <c r="I17" s="261">
        <v>480</v>
      </c>
      <c r="J17" s="261">
        <v>0</v>
      </c>
      <c r="K17" s="261">
        <v>162</v>
      </c>
      <c r="L17" s="261">
        <f t="shared" si="1"/>
        <v>95452</v>
      </c>
      <c r="M17" s="613">
        <v>21521902</v>
      </c>
      <c r="N17" s="613">
        <v>108931</v>
      </c>
      <c r="O17" s="613">
        <v>0</v>
      </c>
      <c r="P17" s="613">
        <v>36848</v>
      </c>
      <c r="Q17" s="613">
        <f t="shared" si="2"/>
        <v>21667681</v>
      </c>
    </row>
    <row r="18" spans="1:22" s="54" customFormat="1">
      <c r="A18" s="221">
        <v>8</v>
      </c>
      <c r="B18" s="120" t="s">
        <v>701</v>
      </c>
      <c r="C18" s="261">
        <v>20581</v>
      </c>
      <c r="D18" s="261">
        <v>0</v>
      </c>
      <c r="E18" s="261">
        <v>0</v>
      </c>
      <c r="F18" s="261">
        <v>0</v>
      </c>
      <c r="G18" s="261">
        <f t="shared" si="0"/>
        <v>20581</v>
      </c>
      <c r="H18" s="504">
        <v>19973</v>
      </c>
      <c r="I18" s="261">
        <v>0</v>
      </c>
      <c r="J18" s="261">
        <v>0</v>
      </c>
      <c r="K18" s="261">
        <v>0</v>
      </c>
      <c r="L18" s="261">
        <f t="shared" si="1"/>
        <v>19973</v>
      </c>
      <c r="M18" s="613">
        <v>4573858</v>
      </c>
      <c r="N18" s="613">
        <v>0</v>
      </c>
      <c r="O18" s="613">
        <v>0</v>
      </c>
      <c r="P18" s="613">
        <v>0</v>
      </c>
      <c r="Q18" s="613">
        <f t="shared" si="2"/>
        <v>4573858</v>
      </c>
    </row>
    <row r="19" spans="1:22" s="54" customFormat="1">
      <c r="A19" s="221">
        <v>9</v>
      </c>
      <c r="B19" s="120" t="s">
        <v>702</v>
      </c>
      <c r="C19" s="261">
        <v>75054</v>
      </c>
      <c r="D19" s="261">
        <v>0</v>
      </c>
      <c r="E19" s="261">
        <v>0</v>
      </c>
      <c r="F19" s="261">
        <v>0</v>
      </c>
      <c r="G19" s="261">
        <f t="shared" si="0"/>
        <v>75054</v>
      </c>
      <c r="H19" s="504">
        <v>67739</v>
      </c>
      <c r="I19" s="261">
        <v>0</v>
      </c>
      <c r="J19" s="261">
        <v>0</v>
      </c>
      <c r="K19" s="261">
        <v>0</v>
      </c>
      <c r="L19" s="261">
        <f t="shared" si="1"/>
        <v>67739</v>
      </c>
      <c r="M19" s="613">
        <v>15512345</v>
      </c>
      <c r="N19" s="613">
        <v>0</v>
      </c>
      <c r="O19" s="613">
        <v>0</v>
      </c>
      <c r="P19" s="613">
        <v>0</v>
      </c>
      <c r="Q19" s="613">
        <f t="shared" si="2"/>
        <v>15512345</v>
      </c>
    </row>
    <row r="20" spans="1:22" s="54" customFormat="1">
      <c r="A20" s="221">
        <v>10</v>
      </c>
      <c r="B20" s="120" t="s">
        <v>703</v>
      </c>
      <c r="C20" s="261">
        <v>51958</v>
      </c>
      <c r="D20" s="261">
        <v>383</v>
      </c>
      <c r="E20" s="261">
        <v>0</v>
      </c>
      <c r="F20" s="261">
        <v>0</v>
      </c>
      <c r="G20" s="261">
        <f t="shared" si="0"/>
        <v>52341</v>
      </c>
      <c r="H20" s="505">
        <v>47632</v>
      </c>
      <c r="I20" s="385">
        <v>325</v>
      </c>
      <c r="J20" s="385">
        <v>0</v>
      </c>
      <c r="K20" s="385">
        <v>0</v>
      </c>
      <c r="L20" s="261">
        <f t="shared" si="1"/>
        <v>47957</v>
      </c>
      <c r="M20" s="613">
        <v>11054461</v>
      </c>
      <c r="N20" s="613">
        <v>71624</v>
      </c>
      <c r="O20" s="613">
        <v>0</v>
      </c>
      <c r="P20" s="613">
        <v>0</v>
      </c>
      <c r="Q20" s="613">
        <f t="shared" si="2"/>
        <v>11126085</v>
      </c>
    </row>
    <row r="21" spans="1:22" s="54" customFormat="1">
      <c r="A21" s="221">
        <v>11</v>
      </c>
      <c r="B21" s="120" t="s">
        <v>704</v>
      </c>
      <c r="C21" s="261">
        <v>208481.00000000003</v>
      </c>
      <c r="D21" s="261">
        <v>631</v>
      </c>
      <c r="E21" s="261">
        <v>0</v>
      </c>
      <c r="F21" s="261">
        <v>0</v>
      </c>
      <c r="G21" s="261">
        <f t="shared" si="0"/>
        <v>209112.00000000003</v>
      </c>
      <c r="H21" s="504">
        <v>182731</v>
      </c>
      <c r="I21" s="261">
        <v>631</v>
      </c>
      <c r="J21" s="261">
        <v>0</v>
      </c>
      <c r="K21" s="261">
        <v>0</v>
      </c>
      <c r="L21" s="261">
        <f t="shared" si="1"/>
        <v>183362</v>
      </c>
      <c r="M21" s="613">
        <v>40931754</v>
      </c>
      <c r="N21" s="613">
        <v>141344</v>
      </c>
      <c r="O21" s="613">
        <v>0</v>
      </c>
      <c r="P21" s="613">
        <v>0</v>
      </c>
      <c r="Q21" s="613">
        <f t="shared" si="2"/>
        <v>41073098</v>
      </c>
    </row>
    <row r="22" spans="1:22" s="54" customFormat="1">
      <c r="A22" s="221">
        <v>12</v>
      </c>
      <c r="B22" s="120" t="s">
        <v>705</v>
      </c>
      <c r="C22" s="261">
        <v>48436</v>
      </c>
      <c r="D22" s="261">
        <v>682</v>
      </c>
      <c r="E22" s="261">
        <v>0</v>
      </c>
      <c r="F22" s="261">
        <v>57</v>
      </c>
      <c r="G22" s="261">
        <f t="shared" si="0"/>
        <v>49175</v>
      </c>
      <c r="H22" s="504">
        <v>47886</v>
      </c>
      <c r="I22" s="261">
        <v>666</v>
      </c>
      <c r="J22" s="261">
        <v>0</v>
      </c>
      <c r="K22" s="261">
        <v>56</v>
      </c>
      <c r="L22" s="261">
        <f t="shared" si="1"/>
        <v>48608</v>
      </c>
      <c r="M22" s="613">
        <v>10966031</v>
      </c>
      <c r="N22" s="613">
        <v>152285</v>
      </c>
      <c r="O22" s="613">
        <v>0</v>
      </c>
      <c r="P22" s="614">
        <v>12922</v>
      </c>
      <c r="Q22" s="613">
        <f t="shared" si="2"/>
        <v>11131238</v>
      </c>
    </row>
    <row r="23" spans="1:22" s="842" customFormat="1">
      <c r="A23" s="383">
        <v>13</v>
      </c>
      <c r="B23" s="841" t="s">
        <v>706</v>
      </c>
      <c r="C23" s="614">
        <v>75508</v>
      </c>
      <c r="D23" s="614">
        <v>36000</v>
      </c>
      <c r="E23" s="614">
        <v>0</v>
      </c>
      <c r="F23" s="614">
        <v>1433</v>
      </c>
      <c r="G23" s="385">
        <f t="shared" si="0"/>
        <v>112941</v>
      </c>
      <c r="H23" s="505">
        <v>74882</v>
      </c>
      <c r="I23" s="385">
        <v>34483</v>
      </c>
      <c r="J23" s="385">
        <v>0</v>
      </c>
      <c r="K23" s="385">
        <v>1335</v>
      </c>
      <c r="L23" s="385">
        <f t="shared" si="1"/>
        <v>110700</v>
      </c>
      <c r="M23" s="614">
        <v>17372633</v>
      </c>
      <c r="N23" s="614">
        <v>8000056</v>
      </c>
      <c r="O23" s="614">
        <v>0</v>
      </c>
      <c r="P23" s="614">
        <v>309720</v>
      </c>
      <c r="Q23" s="614">
        <f t="shared" si="2"/>
        <v>25682409</v>
      </c>
      <c r="V23" s="54"/>
    </row>
    <row r="24" spans="1:22" s="54" customFormat="1">
      <c r="A24" s="221">
        <v>14</v>
      </c>
      <c r="B24" s="120" t="s">
        <v>707</v>
      </c>
      <c r="C24" s="261">
        <v>28184</v>
      </c>
      <c r="D24" s="261">
        <v>352</v>
      </c>
      <c r="E24" s="261">
        <v>0</v>
      </c>
      <c r="F24" s="261">
        <v>0</v>
      </c>
      <c r="G24" s="261">
        <f t="shared" si="0"/>
        <v>28536</v>
      </c>
      <c r="H24" s="504">
        <v>23460</v>
      </c>
      <c r="I24" s="261">
        <v>315</v>
      </c>
      <c r="J24" s="261">
        <v>0</v>
      </c>
      <c r="K24" s="261">
        <v>0</v>
      </c>
      <c r="L24" s="261">
        <f t="shared" si="1"/>
        <v>23775</v>
      </c>
      <c r="M24" s="613">
        <v>5209618</v>
      </c>
      <c r="N24" s="613">
        <v>68466</v>
      </c>
      <c r="O24" s="613">
        <v>0</v>
      </c>
      <c r="P24" s="613">
        <v>0</v>
      </c>
      <c r="Q24" s="613">
        <f>+M24+N24+O24+P24</f>
        <v>5278084</v>
      </c>
    </row>
    <row r="25" spans="1:22" s="54" customFormat="1">
      <c r="A25" s="221">
        <v>15</v>
      </c>
      <c r="B25" s="120" t="s">
        <v>708</v>
      </c>
      <c r="C25" s="385">
        <v>130175</v>
      </c>
      <c r="D25" s="385">
        <v>0</v>
      </c>
      <c r="E25" s="385">
        <v>0</v>
      </c>
      <c r="F25" s="385">
        <v>0</v>
      </c>
      <c r="G25" s="261">
        <f t="shared" si="0"/>
        <v>130175</v>
      </c>
      <c r="H25" s="505">
        <v>119996</v>
      </c>
      <c r="I25" s="261">
        <v>0</v>
      </c>
      <c r="J25" s="261">
        <v>0</v>
      </c>
      <c r="K25" s="261">
        <v>0</v>
      </c>
      <c r="L25" s="261">
        <f t="shared" si="1"/>
        <v>119996</v>
      </c>
      <c r="M25" s="614">
        <v>27119113</v>
      </c>
      <c r="N25" s="613">
        <v>0</v>
      </c>
      <c r="O25" s="613">
        <v>0</v>
      </c>
      <c r="P25" s="613">
        <v>0</v>
      </c>
      <c r="Q25" s="613">
        <f t="shared" si="2"/>
        <v>27119113</v>
      </c>
    </row>
    <row r="26" spans="1:22">
      <c r="A26" s="221">
        <v>16</v>
      </c>
      <c r="B26" s="229" t="s">
        <v>709</v>
      </c>
      <c r="C26" s="262">
        <v>81838</v>
      </c>
      <c r="D26" s="262">
        <v>106</v>
      </c>
      <c r="E26" s="262">
        <v>0</v>
      </c>
      <c r="F26" s="262">
        <v>0</v>
      </c>
      <c r="G26" s="261">
        <f t="shared" si="0"/>
        <v>81944</v>
      </c>
      <c r="H26" s="506">
        <v>70475</v>
      </c>
      <c r="I26" s="396">
        <v>93</v>
      </c>
      <c r="J26" s="396">
        <v>0</v>
      </c>
      <c r="K26" s="396">
        <v>0</v>
      </c>
      <c r="L26" s="261">
        <f t="shared" si="1"/>
        <v>70568</v>
      </c>
      <c r="M26" s="331">
        <v>15715948</v>
      </c>
      <c r="N26" s="331">
        <v>20655</v>
      </c>
      <c r="O26" s="331">
        <v>0</v>
      </c>
      <c r="P26" s="331">
        <v>0</v>
      </c>
      <c r="Q26" s="613">
        <f t="shared" si="2"/>
        <v>15736603</v>
      </c>
      <c r="V26" s="54"/>
    </row>
    <row r="27" spans="1:22">
      <c r="A27" s="221">
        <v>17</v>
      </c>
      <c r="B27" s="229" t="s">
        <v>710</v>
      </c>
      <c r="C27" s="262">
        <v>89419</v>
      </c>
      <c r="D27" s="262">
        <v>1135</v>
      </c>
      <c r="E27" s="262">
        <v>0</v>
      </c>
      <c r="F27" s="262">
        <v>395</v>
      </c>
      <c r="G27" s="261">
        <f t="shared" si="0"/>
        <v>90949</v>
      </c>
      <c r="H27" s="506">
        <v>83175</v>
      </c>
      <c r="I27" s="396">
        <v>1005</v>
      </c>
      <c r="J27" s="396">
        <v>0</v>
      </c>
      <c r="K27" s="396">
        <v>335</v>
      </c>
      <c r="L27" s="261">
        <f t="shared" si="1"/>
        <v>84515</v>
      </c>
      <c r="M27" s="331">
        <v>18714375</v>
      </c>
      <c r="N27" s="331">
        <v>226100</v>
      </c>
      <c r="O27" s="331">
        <v>0</v>
      </c>
      <c r="P27" s="331">
        <v>75375</v>
      </c>
      <c r="Q27" s="613">
        <f t="shared" si="2"/>
        <v>19015850</v>
      </c>
      <c r="V27" s="54"/>
    </row>
    <row r="28" spans="1:22">
      <c r="A28" s="221">
        <v>18</v>
      </c>
      <c r="B28" s="229" t="s">
        <v>711</v>
      </c>
      <c r="C28" s="262">
        <v>150155</v>
      </c>
      <c r="D28" s="262">
        <v>0</v>
      </c>
      <c r="E28" s="262">
        <v>0</v>
      </c>
      <c r="F28" s="262">
        <v>0</v>
      </c>
      <c r="G28" s="261">
        <f t="shared" si="0"/>
        <v>150155</v>
      </c>
      <c r="H28" s="325">
        <v>136582</v>
      </c>
      <c r="I28" s="262">
        <v>0</v>
      </c>
      <c r="J28" s="262">
        <v>0</v>
      </c>
      <c r="K28" s="262">
        <v>0</v>
      </c>
      <c r="L28" s="261">
        <f t="shared" si="1"/>
        <v>136582</v>
      </c>
      <c r="M28" s="615">
        <v>31550403</v>
      </c>
      <c r="N28" s="331">
        <v>0</v>
      </c>
      <c r="O28" s="331">
        <v>0</v>
      </c>
      <c r="P28" s="331">
        <v>0</v>
      </c>
      <c r="Q28" s="613">
        <f t="shared" si="2"/>
        <v>31550403</v>
      </c>
      <c r="V28" s="54"/>
    </row>
    <row r="29" spans="1:22">
      <c r="A29" s="221">
        <v>19</v>
      </c>
      <c r="B29" s="229" t="s">
        <v>712</v>
      </c>
      <c r="C29" s="262">
        <v>84951</v>
      </c>
      <c r="D29" s="262">
        <v>324</v>
      </c>
      <c r="E29" s="262">
        <v>0</v>
      </c>
      <c r="F29" s="262">
        <v>54</v>
      </c>
      <c r="G29" s="261">
        <f t="shared" si="0"/>
        <v>85329</v>
      </c>
      <c r="H29" s="325">
        <v>80825</v>
      </c>
      <c r="I29" s="262">
        <v>320</v>
      </c>
      <c r="J29" s="262">
        <v>0</v>
      </c>
      <c r="K29" s="262">
        <v>0</v>
      </c>
      <c r="L29" s="261">
        <f t="shared" si="1"/>
        <v>81145</v>
      </c>
      <c r="M29" s="615">
        <v>18347271</v>
      </c>
      <c r="N29" s="615">
        <v>72640</v>
      </c>
      <c r="O29" s="615">
        <v>0</v>
      </c>
      <c r="P29" s="615">
        <v>0</v>
      </c>
      <c r="Q29" s="613">
        <f t="shared" si="2"/>
        <v>18419911</v>
      </c>
      <c r="V29" s="54"/>
    </row>
    <row r="30" spans="1:22">
      <c r="A30" s="221">
        <v>20</v>
      </c>
      <c r="B30" s="229" t="s">
        <v>713</v>
      </c>
      <c r="C30" s="262">
        <v>143530</v>
      </c>
      <c r="D30" s="262">
        <v>1621</v>
      </c>
      <c r="E30" s="262">
        <v>0</v>
      </c>
      <c r="F30" s="262">
        <v>0</v>
      </c>
      <c r="G30" s="261">
        <f t="shared" si="0"/>
        <v>145151</v>
      </c>
      <c r="H30" s="506">
        <v>123902</v>
      </c>
      <c r="I30" s="396">
        <v>2443</v>
      </c>
      <c r="J30" s="396">
        <v>0</v>
      </c>
      <c r="K30" s="396">
        <v>0</v>
      </c>
      <c r="L30" s="385">
        <f t="shared" si="1"/>
        <v>126345</v>
      </c>
      <c r="M30" s="615">
        <v>28621375</v>
      </c>
      <c r="N30" s="615">
        <v>564333</v>
      </c>
      <c r="O30" s="615">
        <v>0</v>
      </c>
      <c r="P30" s="615">
        <v>0</v>
      </c>
      <c r="Q30" s="614">
        <f t="shared" si="2"/>
        <v>29185708</v>
      </c>
      <c r="V30" s="54"/>
    </row>
    <row r="31" spans="1:22">
      <c r="A31" s="221">
        <v>21</v>
      </c>
      <c r="B31" s="229" t="s">
        <v>714</v>
      </c>
      <c r="C31" s="262">
        <v>81224</v>
      </c>
      <c r="D31" s="262">
        <v>56</v>
      </c>
      <c r="E31" s="262">
        <v>0</v>
      </c>
      <c r="F31" s="262">
        <v>0</v>
      </c>
      <c r="G31" s="261">
        <f t="shared" si="0"/>
        <v>81280</v>
      </c>
      <c r="H31" s="325">
        <v>77389</v>
      </c>
      <c r="I31" s="262">
        <v>56</v>
      </c>
      <c r="J31" s="262">
        <v>0</v>
      </c>
      <c r="K31" s="262">
        <v>0</v>
      </c>
      <c r="L31" s="261">
        <f t="shared" si="1"/>
        <v>77445</v>
      </c>
      <c r="M31" s="615">
        <v>17180452</v>
      </c>
      <c r="N31" s="615">
        <v>12432</v>
      </c>
      <c r="O31" s="615">
        <v>0</v>
      </c>
      <c r="P31" s="615">
        <v>0</v>
      </c>
      <c r="Q31" s="613">
        <f t="shared" si="2"/>
        <v>17192884</v>
      </c>
      <c r="V31" s="54"/>
    </row>
    <row r="32" spans="1:22">
      <c r="A32" s="221">
        <v>22</v>
      </c>
      <c r="B32" s="229" t="s">
        <v>715</v>
      </c>
      <c r="C32" s="262">
        <v>220030</v>
      </c>
      <c r="D32" s="262">
        <v>399</v>
      </c>
      <c r="E32" s="262">
        <v>0</v>
      </c>
      <c r="F32" s="262">
        <v>185</v>
      </c>
      <c r="G32" s="261">
        <f t="shared" si="0"/>
        <v>220614</v>
      </c>
      <c r="H32" s="325">
        <v>219531</v>
      </c>
      <c r="I32" s="262">
        <v>386</v>
      </c>
      <c r="J32" s="262">
        <v>0</v>
      </c>
      <c r="K32" s="262">
        <v>172</v>
      </c>
      <c r="L32" s="261">
        <f t="shared" si="1"/>
        <v>220089</v>
      </c>
      <c r="M32" s="331">
        <v>50931285</v>
      </c>
      <c r="N32" s="331">
        <v>89552</v>
      </c>
      <c r="O32" s="331">
        <v>0</v>
      </c>
      <c r="P32" s="331">
        <v>39904</v>
      </c>
      <c r="Q32" s="613">
        <f t="shared" si="2"/>
        <v>51060741</v>
      </c>
      <c r="V32" s="54"/>
    </row>
    <row r="33" spans="1:22">
      <c r="A33" s="221">
        <v>23</v>
      </c>
      <c r="B33" s="229" t="s">
        <v>716</v>
      </c>
      <c r="C33" s="262">
        <v>138504</v>
      </c>
      <c r="D33" s="262">
        <v>579</v>
      </c>
      <c r="E33" s="262">
        <v>0</v>
      </c>
      <c r="F33" s="262">
        <v>0</v>
      </c>
      <c r="G33" s="261">
        <f t="shared" si="0"/>
        <v>139083</v>
      </c>
      <c r="H33" s="325">
        <v>117609</v>
      </c>
      <c r="I33" s="262">
        <v>494</v>
      </c>
      <c r="J33" s="262">
        <v>0</v>
      </c>
      <c r="K33" s="262">
        <v>0</v>
      </c>
      <c r="L33" s="261">
        <f t="shared" si="1"/>
        <v>118103</v>
      </c>
      <c r="M33" s="615">
        <v>26814946</v>
      </c>
      <c r="N33" s="615">
        <v>112629</v>
      </c>
      <c r="O33" s="615">
        <v>0</v>
      </c>
      <c r="P33" s="615">
        <v>0</v>
      </c>
      <c r="Q33" s="614">
        <f t="shared" si="2"/>
        <v>26927575</v>
      </c>
      <c r="V33" s="54"/>
    </row>
    <row r="34" spans="1:22">
      <c r="A34" s="221">
        <v>24</v>
      </c>
      <c r="B34" s="229" t="s">
        <v>717</v>
      </c>
      <c r="C34" s="262">
        <v>56519</v>
      </c>
      <c r="D34" s="262">
        <v>0</v>
      </c>
      <c r="E34" s="262">
        <v>0</v>
      </c>
      <c r="F34" s="262">
        <v>51</v>
      </c>
      <c r="G34" s="261">
        <f t="shared" si="0"/>
        <v>56570</v>
      </c>
      <c r="H34" s="506">
        <v>48413</v>
      </c>
      <c r="I34" s="396">
        <v>0</v>
      </c>
      <c r="J34" s="396">
        <v>0</v>
      </c>
      <c r="K34" s="396">
        <v>44</v>
      </c>
      <c r="L34" s="261">
        <f t="shared" si="1"/>
        <v>48457</v>
      </c>
      <c r="M34" s="331">
        <v>11038321</v>
      </c>
      <c r="N34" s="331">
        <v>0</v>
      </c>
      <c r="O34" s="331">
        <v>0</v>
      </c>
      <c r="P34" s="331">
        <v>9927</v>
      </c>
      <c r="Q34" s="613">
        <f t="shared" si="2"/>
        <v>11048248</v>
      </c>
      <c r="V34" s="54"/>
    </row>
    <row r="35" spans="1:22">
      <c r="A35" s="221">
        <v>25</v>
      </c>
      <c r="B35" s="229" t="s">
        <v>718</v>
      </c>
      <c r="C35" s="396">
        <v>55250</v>
      </c>
      <c r="D35" s="396">
        <v>0</v>
      </c>
      <c r="E35" s="396">
        <v>0</v>
      </c>
      <c r="F35" s="396">
        <v>0</v>
      </c>
      <c r="G35" s="261">
        <f t="shared" si="0"/>
        <v>55250</v>
      </c>
      <c r="H35" s="506">
        <v>49418</v>
      </c>
      <c r="I35" s="396">
        <v>0</v>
      </c>
      <c r="J35" s="396">
        <v>0</v>
      </c>
      <c r="K35" s="396">
        <v>0</v>
      </c>
      <c r="L35" s="261">
        <f t="shared" si="1"/>
        <v>49418</v>
      </c>
      <c r="M35" s="331">
        <v>10970906</v>
      </c>
      <c r="N35" s="331">
        <v>0</v>
      </c>
      <c r="O35" s="331">
        <v>0</v>
      </c>
      <c r="P35" s="331">
        <v>0</v>
      </c>
      <c r="Q35" s="613">
        <f t="shared" si="2"/>
        <v>10970906</v>
      </c>
      <c r="V35" s="54"/>
    </row>
    <row r="36" spans="1:22">
      <c r="A36" s="221">
        <v>26</v>
      </c>
      <c r="B36" s="229" t="s">
        <v>719</v>
      </c>
      <c r="C36" s="262">
        <v>87182</v>
      </c>
      <c r="D36" s="262">
        <v>482</v>
      </c>
      <c r="E36" s="262">
        <v>0</v>
      </c>
      <c r="F36" s="262">
        <v>146</v>
      </c>
      <c r="G36" s="261">
        <f t="shared" si="0"/>
        <v>87810</v>
      </c>
      <c r="H36" s="506">
        <v>80096</v>
      </c>
      <c r="I36" s="396">
        <v>444</v>
      </c>
      <c r="J36" s="396">
        <v>0</v>
      </c>
      <c r="K36" s="396">
        <v>134</v>
      </c>
      <c r="L36" s="261">
        <f t="shared" si="1"/>
        <v>80674</v>
      </c>
      <c r="M36" s="331">
        <v>18582392</v>
      </c>
      <c r="N36" s="331">
        <v>102784</v>
      </c>
      <c r="O36" s="331">
        <v>0</v>
      </c>
      <c r="P36" s="331">
        <v>31173</v>
      </c>
      <c r="Q36" s="613">
        <f t="shared" si="2"/>
        <v>18716349</v>
      </c>
      <c r="V36" s="54"/>
    </row>
    <row r="37" spans="1:22">
      <c r="A37" s="221">
        <v>27</v>
      </c>
      <c r="B37" s="229" t="s">
        <v>720</v>
      </c>
      <c r="C37" s="262">
        <v>104522</v>
      </c>
      <c r="D37" s="262">
        <v>0</v>
      </c>
      <c r="E37" s="262">
        <v>0</v>
      </c>
      <c r="F37" s="262">
        <v>0</v>
      </c>
      <c r="G37" s="261">
        <f t="shared" si="0"/>
        <v>104522</v>
      </c>
      <c r="H37" s="325">
        <v>93380</v>
      </c>
      <c r="I37" s="262">
        <v>0</v>
      </c>
      <c r="J37" s="262">
        <v>0</v>
      </c>
      <c r="K37" s="262">
        <v>0</v>
      </c>
      <c r="L37" s="261">
        <f t="shared" si="1"/>
        <v>93380</v>
      </c>
      <c r="M37" s="331">
        <v>20450326</v>
      </c>
      <c r="N37" s="331">
        <v>0</v>
      </c>
      <c r="O37" s="331">
        <v>0</v>
      </c>
      <c r="P37" s="331">
        <v>0</v>
      </c>
      <c r="Q37" s="613">
        <f t="shared" si="2"/>
        <v>20450326</v>
      </c>
      <c r="V37" s="54"/>
    </row>
    <row r="38" spans="1:22">
      <c r="A38" s="221">
        <v>28</v>
      </c>
      <c r="B38" s="229" t="s">
        <v>721</v>
      </c>
      <c r="C38" s="262">
        <v>60143</v>
      </c>
      <c r="D38" s="262">
        <v>1033</v>
      </c>
      <c r="E38" s="262">
        <v>0</v>
      </c>
      <c r="F38" s="262">
        <v>100</v>
      </c>
      <c r="G38" s="261">
        <f t="shared" si="0"/>
        <v>61276</v>
      </c>
      <c r="H38" s="325">
        <v>51964</v>
      </c>
      <c r="I38" s="262">
        <v>872</v>
      </c>
      <c r="J38" s="262">
        <v>0</v>
      </c>
      <c r="K38" s="262">
        <v>0</v>
      </c>
      <c r="L38" s="261">
        <f t="shared" si="1"/>
        <v>52836</v>
      </c>
      <c r="M38" s="331">
        <v>11535985</v>
      </c>
      <c r="N38" s="331">
        <v>193501</v>
      </c>
      <c r="O38" s="331">
        <v>0</v>
      </c>
      <c r="P38" s="331">
        <v>0</v>
      </c>
      <c r="Q38" s="613">
        <f t="shared" si="2"/>
        <v>11729486</v>
      </c>
      <c r="V38" s="54"/>
    </row>
    <row r="39" spans="1:22">
      <c r="A39" s="221">
        <v>29</v>
      </c>
      <c r="B39" s="229" t="s">
        <v>722</v>
      </c>
      <c r="C39" s="262">
        <v>40575</v>
      </c>
      <c r="D39" s="262">
        <v>0</v>
      </c>
      <c r="E39" s="262">
        <v>0</v>
      </c>
      <c r="F39" s="262">
        <v>0</v>
      </c>
      <c r="G39" s="261">
        <f t="shared" si="0"/>
        <v>40575</v>
      </c>
      <c r="H39" s="325">
        <v>35683</v>
      </c>
      <c r="I39" s="262">
        <v>0</v>
      </c>
      <c r="J39" s="262">
        <v>0</v>
      </c>
      <c r="K39" s="262">
        <v>0</v>
      </c>
      <c r="L39" s="261">
        <f t="shared" si="1"/>
        <v>35683</v>
      </c>
      <c r="M39" s="331">
        <v>7957207</v>
      </c>
      <c r="N39" s="331">
        <v>0</v>
      </c>
      <c r="O39" s="331">
        <v>0</v>
      </c>
      <c r="P39" s="331">
        <v>0</v>
      </c>
      <c r="Q39" s="613">
        <f t="shared" si="2"/>
        <v>7957207</v>
      </c>
      <c r="V39" s="54"/>
    </row>
    <row r="40" spans="1:22">
      <c r="A40" s="221">
        <v>30</v>
      </c>
      <c r="B40" s="229" t="s">
        <v>723</v>
      </c>
      <c r="C40" s="262">
        <v>127276</v>
      </c>
      <c r="D40" s="262">
        <v>8916</v>
      </c>
      <c r="E40" s="262">
        <v>0</v>
      </c>
      <c r="F40" s="262">
        <v>0</v>
      </c>
      <c r="G40" s="261">
        <f t="shared" si="0"/>
        <v>136192</v>
      </c>
      <c r="H40" s="325">
        <v>112823</v>
      </c>
      <c r="I40" s="262">
        <v>8023</v>
      </c>
      <c r="J40" s="262">
        <v>0</v>
      </c>
      <c r="K40" s="262">
        <v>0</v>
      </c>
      <c r="L40" s="261">
        <f t="shared" si="1"/>
        <v>120846</v>
      </c>
      <c r="M40" s="615">
        <v>25723598</v>
      </c>
      <c r="N40" s="615">
        <v>1829245</v>
      </c>
      <c r="O40" s="331">
        <v>0</v>
      </c>
      <c r="P40" s="331">
        <v>0</v>
      </c>
      <c r="Q40" s="613">
        <f t="shared" si="2"/>
        <v>27552843</v>
      </c>
      <c r="V40" s="54"/>
    </row>
    <row r="41" spans="1:22">
      <c r="A41" s="394"/>
      <c r="B41" s="371" t="s">
        <v>724</v>
      </c>
      <c r="C41" s="367">
        <f t="shared" ref="C41:Q41" si="3">SUM(C11:C40)</f>
        <v>2887431</v>
      </c>
      <c r="D41" s="367">
        <f t="shared" si="3"/>
        <v>55050</v>
      </c>
      <c r="E41" s="367">
        <f t="shared" si="3"/>
        <v>0</v>
      </c>
      <c r="F41" s="367">
        <f t="shared" si="3"/>
        <v>3507</v>
      </c>
      <c r="G41" s="367">
        <f t="shared" si="3"/>
        <v>2945988</v>
      </c>
      <c r="H41" s="397">
        <f t="shared" si="3"/>
        <v>2599090</v>
      </c>
      <c r="I41" s="367">
        <f t="shared" si="3"/>
        <v>52581</v>
      </c>
      <c r="J41" s="367">
        <f t="shared" si="3"/>
        <v>0</v>
      </c>
      <c r="K41" s="367">
        <f t="shared" si="3"/>
        <v>3079</v>
      </c>
      <c r="L41" s="367">
        <f t="shared" si="3"/>
        <v>2654750</v>
      </c>
      <c r="M41" s="367">
        <f t="shared" si="3"/>
        <v>590971825.98409998</v>
      </c>
      <c r="N41" s="367">
        <f t="shared" si="3"/>
        <v>12122769</v>
      </c>
      <c r="O41" s="367">
        <f t="shared" si="3"/>
        <v>0</v>
      </c>
      <c r="P41" s="367">
        <f t="shared" si="3"/>
        <v>711065</v>
      </c>
      <c r="Q41" s="367">
        <f t="shared" si="3"/>
        <v>603805659.98409998</v>
      </c>
    </row>
    <row r="42" spans="1:22" s="767" customFormat="1">
      <c r="A42" s="668"/>
      <c r="B42" s="669"/>
      <c r="C42" s="770"/>
      <c r="D42" s="770"/>
      <c r="E42" s="770"/>
      <c r="F42" s="770"/>
      <c r="G42" s="770"/>
      <c r="H42" s="770"/>
      <c r="I42" s="770"/>
      <c r="J42" s="770"/>
      <c r="K42" s="770"/>
      <c r="L42" s="770"/>
      <c r="M42" s="770"/>
      <c r="N42" s="770"/>
      <c r="O42" s="770"/>
      <c r="P42" s="770"/>
      <c r="Q42" s="770"/>
    </row>
    <row r="43" spans="1:22" s="767" customFormat="1">
      <c r="A43" s="1043" t="s">
        <v>974</v>
      </c>
      <c r="B43" s="1043"/>
      <c r="C43" s="1043"/>
      <c r="D43" s="1043"/>
      <c r="E43" s="1043"/>
      <c r="F43" s="1043"/>
      <c r="G43" s="1043"/>
      <c r="H43" s="1043"/>
      <c r="I43" s="1043"/>
      <c r="J43" s="1043"/>
      <c r="K43" s="1043"/>
      <c r="L43" s="1043"/>
      <c r="M43" s="1043"/>
      <c r="N43" s="1043"/>
      <c r="O43" s="1043"/>
      <c r="P43" s="1043"/>
      <c r="Q43" s="1043"/>
    </row>
    <row r="44" spans="1:22">
      <c r="A44" s="58"/>
      <c r="B44" s="18"/>
      <c r="C44" s="18"/>
      <c r="D44" s="18"/>
      <c r="E44" s="18"/>
      <c r="F44" s="18"/>
      <c r="G44" s="18"/>
      <c r="H44" s="18"/>
      <c r="I44" s="18"/>
      <c r="J44" s="18"/>
      <c r="K44" s="18"/>
      <c r="L44" s="18"/>
      <c r="M44" s="18"/>
      <c r="N44" s="18"/>
      <c r="O44" s="18"/>
      <c r="P44" s="18"/>
      <c r="Q44" s="18"/>
    </row>
    <row r="45" spans="1:22">
      <c r="A45" s="8" t="s">
        <v>7</v>
      </c>
      <c r="B45"/>
      <c r="C45"/>
      <c r="D45"/>
    </row>
    <row r="46" spans="1:22">
      <c r="A46" t="s">
        <v>8</v>
      </c>
      <c r="B46"/>
      <c r="C46"/>
      <c r="D46"/>
      <c r="G46" s="643"/>
    </row>
    <row r="47" spans="1:22">
      <c r="A47" t="s">
        <v>9</v>
      </c>
      <c r="B47"/>
      <c r="C47"/>
      <c r="D47"/>
      <c r="I47" s="9"/>
      <c r="J47" s="9"/>
      <c r="K47" s="9"/>
      <c r="L47" s="9"/>
    </row>
    <row r="48" spans="1:22" customFormat="1">
      <c r="A48" s="13" t="s">
        <v>465</v>
      </c>
      <c r="J48" s="9"/>
      <c r="K48" s="9"/>
      <c r="L48" s="9"/>
    </row>
    <row r="49" spans="1:17" customFormat="1">
      <c r="C49" s="13" t="s">
        <v>466</v>
      </c>
      <c r="E49" s="10"/>
      <c r="F49" s="10"/>
      <c r="G49" s="10"/>
      <c r="H49" s="10"/>
      <c r="I49" s="10"/>
      <c r="J49" s="10"/>
      <c r="K49" s="10"/>
      <c r="L49" s="10"/>
      <c r="M49" s="10"/>
    </row>
    <row r="50" spans="1:17">
      <c r="A50" s="12" t="s">
        <v>11</v>
      </c>
      <c r="B50" s="12"/>
      <c r="C50" s="12"/>
      <c r="D50" s="12"/>
      <c r="E50" s="12"/>
      <c r="F50" s="12"/>
      <c r="G50" s="12"/>
      <c r="I50" s="12"/>
      <c r="O50" s="926" t="s">
        <v>12</v>
      </c>
      <c r="P50" s="926"/>
      <c r="Q50" s="927"/>
    </row>
    <row r="51" spans="1:17" ht="12.75" customHeight="1">
      <c r="A51" s="926" t="s">
        <v>13</v>
      </c>
      <c r="B51" s="926"/>
      <c r="C51" s="926"/>
      <c r="D51" s="926"/>
      <c r="E51" s="926"/>
      <c r="F51" s="926"/>
      <c r="G51" s="926"/>
      <c r="H51" s="926"/>
      <c r="I51" s="926"/>
      <c r="J51" s="926"/>
      <c r="K51" s="926"/>
      <c r="L51" s="926"/>
      <c r="M51" s="926"/>
      <c r="N51" s="926"/>
      <c r="O51" s="926"/>
      <c r="P51" s="926"/>
      <c r="Q51" s="926"/>
    </row>
    <row r="52" spans="1:17">
      <c r="A52" s="926" t="s">
        <v>91</v>
      </c>
      <c r="B52" s="926"/>
      <c r="C52" s="926"/>
      <c r="D52" s="926"/>
      <c r="E52" s="926"/>
      <c r="F52" s="926"/>
      <c r="G52" s="926"/>
      <c r="H52" s="926"/>
      <c r="I52" s="926"/>
      <c r="J52" s="926"/>
      <c r="K52" s="926"/>
      <c r="L52" s="926"/>
      <c r="M52" s="926"/>
      <c r="N52" s="926"/>
      <c r="O52" s="926"/>
      <c r="P52" s="926"/>
      <c r="Q52" s="926"/>
    </row>
    <row r="53" spans="1:17">
      <c r="A53" s="12"/>
      <c r="B53" s="12"/>
      <c r="C53" s="12"/>
      <c r="D53" s="12"/>
      <c r="E53" s="12"/>
      <c r="F53" s="12"/>
      <c r="N53" s="911" t="s">
        <v>83</v>
      </c>
      <c r="O53" s="911"/>
      <c r="P53" s="911"/>
      <c r="Q53" s="911"/>
    </row>
    <row r="54" spans="1:17">
      <c r="A54" s="1036"/>
      <c r="B54" s="1036"/>
      <c r="C54" s="1036"/>
      <c r="D54" s="1036"/>
      <c r="E54" s="1036"/>
      <c r="F54" s="1036"/>
      <c r="G54" s="1036"/>
      <c r="H54" s="1036"/>
      <c r="I54" s="1036"/>
      <c r="J54" s="1036"/>
      <c r="K54" s="1036"/>
      <c r="L54" s="1036"/>
    </row>
  </sheetData>
  <mergeCells count="16">
    <mergeCell ref="A54:L54"/>
    <mergeCell ref="O1:Q1"/>
    <mergeCell ref="A2:L2"/>
    <mergeCell ref="A3:L3"/>
    <mergeCell ref="A5:L5"/>
    <mergeCell ref="A8:A9"/>
    <mergeCell ref="B8:B9"/>
    <mergeCell ref="C8:G8"/>
    <mergeCell ref="H8:L8"/>
    <mergeCell ref="M8:Q8"/>
    <mergeCell ref="N53:Q53"/>
    <mergeCell ref="A52:Q52"/>
    <mergeCell ref="O50:Q50"/>
    <mergeCell ref="A51:Q51"/>
    <mergeCell ref="N7:Q7"/>
    <mergeCell ref="A43:Q43"/>
  </mergeCells>
  <phoneticPr fontId="0" type="noConversion"/>
  <printOptions horizontalCentered="1"/>
  <pageMargins left="0.70866141732283472" right="0.70866141732283472" top="0.23622047244094491" bottom="0" header="0.31496062992125984" footer="0.31496062992125984"/>
  <pageSetup paperSize="9" scale="70" orientation="landscape" r:id="rId1"/>
  <drawing r:id="rId2"/>
</worksheet>
</file>

<file path=xl/worksheets/sheet12.xml><?xml version="1.0" encoding="utf-8"?>
<worksheet xmlns="http://schemas.openxmlformats.org/spreadsheetml/2006/main" xmlns:r="http://schemas.openxmlformats.org/officeDocument/2006/relationships">
  <sheetPr>
    <pageSetUpPr fitToPage="1"/>
  </sheetPr>
  <dimension ref="A1:S53"/>
  <sheetViews>
    <sheetView zoomScale="90" zoomScaleNormal="90" zoomScaleSheetLayoutView="80" workbookViewId="0">
      <selection activeCell="P46" sqref="P46"/>
    </sheetView>
  </sheetViews>
  <sheetFormatPr defaultRowHeight="12.75"/>
  <cols>
    <col min="1" max="1" width="7.140625" style="13" customWidth="1"/>
    <col min="2" max="2" width="21" style="13" customWidth="1"/>
    <col min="3" max="3" width="9.5703125" style="13" customWidth="1"/>
    <col min="4" max="4" width="9.28515625" style="13" customWidth="1"/>
    <col min="5" max="6" width="9.140625" style="13"/>
    <col min="7" max="7" width="10.85546875" style="13" customWidth="1"/>
    <col min="8" max="8" width="10.28515625" style="13" customWidth="1"/>
    <col min="9" max="9" width="10.85546875" style="13" customWidth="1"/>
    <col min="10" max="10" width="10.28515625" style="13" customWidth="1"/>
    <col min="11" max="11" width="11.28515625" style="13" customWidth="1"/>
    <col min="12" max="12" width="11.7109375" style="13" customWidth="1"/>
    <col min="13" max="13" width="12.28515625" style="13" customWidth="1"/>
    <col min="14" max="14" width="11.42578125" style="13" customWidth="1"/>
    <col min="15" max="15" width="8.85546875" style="13" customWidth="1"/>
    <col min="16" max="16" width="11.5703125" style="13" bestFit="1" customWidth="1"/>
    <col min="17" max="17" width="11" style="13" customWidth="1"/>
    <col min="18" max="18" width="9.140625" style="13" hidden="1" customWidth="1"/>
    <col min="19" max="19" width="6.140625" style="13" customWidth="1"/>
    <col min="20" max="16384" width="9.140625" style="13"/>
  </cols>
  <sheetData>
    <row r="1" spans="1:18" customFormat="1" ht="12.75" customHeight="1">
      <c r="D1" s="13"/>
      <c r="E1" s="13"/>
      <c r="F1" s="13"/>
      <c r="G1" s="13"/>
      <c r="H1" s="13"/>
      <c r="I1" s="13"/>
      <c r="J1" s="13"/>
      <c r="K1" s="13"/>
      <c r="L1" s="13"/>
      <c r="M1" s="13"/>
      <c r="N1" s="13"/>
      <c r="O1" s="907" t="s">
        <v>61</v>
      </c>
      <c r="P1" s="907"/>
      <c r="Q1" s="907"/>
    </row>
    <row r="2" spans="1:18" customFormat="1" ht="15.75">
      <c r="A2" s="908" t="s">
        <v>0</v>
      </c>
      <c r="B2" s="908"/>
      <c r="C2" s="908"/>
      <c r="D2" s="908"/>
      <c r="E2" s="908"/>
      <c r="F2" s="908"/>
      <c r="G2" s="908"/>
      <c r="H2" s="908"/>
      <c r="I2" s="908"/>
      <c r="J2" s="908"/>
      <c r="K2" s="908"/>
      <c r="L2" s="908"/>
      <c r="M2" s="37"/>
      <c r="N2" s="37"/>
      <c r="O2" s="37"/>
      <c r="P2" s="37"/>
    </row>
    <row r="3" spans="1:18" customFormat="1" ht="20.25">
      <c r="A3" s="909" t="s">
        <v>822</v>
      </c>
      <c r="B3" s="909"/>
      <c r="C3" s="909"/>
      <c r="D3" s="909"/>
      <c r="E3" s="909"/>
      <c r="F3" s="909"/>
      <c r="G3" s="909"/>
      <c r="H3" s="909"/>
      <c r="I3" s="909"/>
      <c r="J3" s="909"/>
      <c r="K3" s="909"/>
      <c r="L3" s="909"/>
      <c r="M3" s="36"/>
      <c r="N3" s="36"/>
      <c r="O3" s="36"/>
      <c r="P3" s="36"/>
    </row>
    <row r="4" spans="1:18" customFormat="1" ht="11.25" customHeight="1"/>
    <row r="5" spans="1:18" customFormat="1" ht="15.75" customHeight="1">
      <c r="A5" s="1037" t="s">
        <v>833</v>
      </c>
      <c r="B5" s="1037"/>
      <c r="C5" s="1037"/>
      <c r="D5" s="1037"/>
      <c r="E5" s="1037"/>
      <c r="F5" s="1037"/>
      <c r="G5" s="1037"/>
      <c r="H5" s="1037"/>
      <c r="I5" s="1037"/>
      <c r="J5" s="1037"/>
      <c r="K5" s="1037"/>
      <c r="L5" s="1037"/>
      <c r="M5" s="1037"/>
      <c r="N5" s="1037"/>
      <c r="O5" s="1037"/>
      <c r="P5" s="1037"/>
      <c r="Q5" s="1037"/>
    </row>
    <row r="7" spans="1:18" ht="12.6" customHeight="1">
      <c r="A7" s="227" t="s">
        <v>744</v>
      </c>
      <c r="B7" s="227"/>
      <c r="C7" s="220"/>
      <c r="N7" s="1042" t="s">
        <v>977</v>
      </c>
      <c r="O7" s="1042"/>
      <c r="P7" s="1042"/>
      <c r="Q7" s="1042"/>
      <c r="R7" s="1042"/>
    </row>
    <row r="8" spans="1:18" s="12" customFormat="1" ht="29.45" customHeight="1">
      <c r="A8" s="893" t="s">
        <v>2</v>
      </c>
      <c r="B8" s="893" t="s">
        <v>3</v>
      </c>
      <c r="C8" s="913" t="s">
        <v>834</v>
      </c>
      <c r="D8" s="913"/>
      <c r="E8" s="913"/>
      <c r="F8" s="1044"/>
      <c r="G8" s="1044"/>
      <c r="H8" s="913" t="s">
        <v>384</v>
      </c>
      <c r="I8" s="913"/>
      <c r="J8" s="913"/>
      <c r="K8" s="913"/>
      <c r="L8" s="913"/>
      <c r="M8" s="864" t="s">
        <v>113</v>
      </c>
      <c r="N8" s="865"/>
      <c r="O8" s="865"/>
      <c r="P8" s="865"/>
      <c r="Q8" s="866"/>
    </row>
    <row r="9" spans="1:18" s="12" customFormat="1" ht="42" customHeight="1">
      <c r="A9" s="893"/>
      <c r="B9" s="893"/>
      <c r="C9" s="349" t="s">
        <v>228</v>
      </c>
      <c r="D9" s="349" t="s">
        <v>229</v>
      </c>
      <c r="E9" s="349" t="s">
        <v>387</v>
      </c>
      <c r="F9" s="382" t="s">
        <v>236</v>
      </c>
      <c r="G9" s="382" t="s">
        <v>125</v>
      </c>
      <c r="H9" s="349" t="s">
        <v>228</v>
      </c>
      <c r="I9" s="349" t="s">
        <v>229</v>
      </c>
      <c r="J9" s="349" t="s">
        <v>387</v>
      </c>
      <c r="K9" s="349" t="s">
        <v>236</v>
      </c>
      <c r="L9" s="349" t="s">
        <v>126</v>
      </c>
      <c r="M9" s="349" t="s">
        <v>228</v>
      </c>
      <c r="N9" s="349" t="s">
        <v>229</v>
      </c>
      <c r="O9" s="349" t="s">
        <v>387</v>
      </c>
      <c r="P9" s="382" t="s">
        <v>236</v>
      </c>
      <c r="Q9" s="349" t="s">
        <v>127</v>
      </c>
      <c r="R9" s="23"/>
    </row>
    <row r="10" spans="1:18" s="12" customFormat="1">
      <c r="A10" s="349">
        <v>1</v>
      </c>
      <c r="B10" s="349">
        <v>2</v>
      </c>
      <c r="C10" s="349">
        <v>3</v>
      </c>
      <c r="D10" s="349">
        <v>4</v>
      </c>
      <c r="E10" s="349">
        <v>5</v>
      </c>
      <c r="F10" s="382">
        <v>6</v>
      </c>
      <c r="G10" s="349">
        <v>7</v>
      </c>
      <c r="H10" s="349">
        <v>8</v>
      </c>
      <c r="I10" s="349">
        <v>9</v>
      </c>
      <c r="J10" s="349">
        <v>10</v>
      </c>
      <c r="K10" s="349">
        <v>11</v>
      </c>
      <c r="L10" s="349">
        <v>12</v>
      </c>
      <c r="M10" s="349">
        <v>13</v>
      </c>
      <c r="N10" s="352">
        <v>14</v>
      </c>
      <c r="O10" s="352">
        <v>15</v>
      </c>
      <c r="P10" s="349">
        <v>16</v>
      </c>
      <c r="Q10" s="349">
        <v>17</v>
      </c>
    </row>
    <row r="11" spans="1:18" s="12" customFormat="1">
      <c r="A11" s="221">
        <v>1</v>
      </c>
      <c r="B11" s="120" t="s">
        <v>694</v>
      </c>
      <c r="C11" s="261">
        <v>49130</v>
      </c>
      <c r="D11" s="261">
        <v>3903</v>
      </c>
      <c r="E11" s="261">
        <v>0</v>
      </c>
      <c r="F11" s="391">
        <v>0</v>
      </c>
      <c r="G11" s="391">
        <f>C11+D11+E11+F11</f>
        <v>53033</v>
      </c>
      <c r="H11" s="613">
        <v>44134</v>
      </c>
      <c r="I11" s="613">
        <v>2993</v>
      </c>
      <c r="J11" s="613">
        <v>0</v>
      </c>
      <c r="K11" s="613">
        <v>0</v>
      </c>
      <c r="L11" s="261">
        <f>H11+I11+J11+K11</f>
        <v>47127</v>
      </c>
      <c r="M11" s="613">
        <v>10106686</v>
      </c>
      <c r="N11" s="331">
        <v>685359.99818000011</v>
      </c>
      <c r="O11" s="331">
        <v>0</v>
      </c>
      <c r="P11" s="613">
        <v>0</v>
      </c>
      <c r="Q11" s="261">
        <f>M11+N11+O11+P11</f>
        <v>10792045.99818</v>
      </c>
    </row>
    <row r="12" spans="1:18" s="12" customFormat="1">
      <c r="A12" s="221">
        <v>2</v>
      </c>
      <c r="B12" s="120" t="s">
        <v>695</v>
      </c>
      <c r="C12" s="261">
        <v>95761</v>
      </c>
      <c r="D12" s="261">
        <v>19505</v>
      </c>
      <c r="E12" s="261">
        <v>0</v>
      </c>
      <c r="F12" s="391">
        <v>0</v>
      </c>
      <c r="G12" s="391">
        <f t="shared" ref="G12:G40" si="0">C12+D12+E12+F12</f>
        <v>115266</v>
      </c>
      <c r="H12" s="613">
        <v>85501</v>
      </c>
      <c r="I12" s="613">
        <v>18042</v>
      </c>
      <c r="J12" s="613">
        <v>0</v>
      </c>
      <c r="K12" s="613">
        <v>0</v>
      </c>
      <c r="L12" s="261">
        <f t="shared" ref="L12:L40" si="1">H12+I12+J12+K12</f>
        <v>103543</v>
      </c>
      <c r="M12" s="613">
        <v>19836232</v>
      </c>
      <c r="N12" s="331">
        <v>4185739</v>
      </c>
      <c r="O12" s="331">
        <v>0</v>
      </c>
      <c r="P12" s="613">
        <v>0</v>
      </c>
      <c r="Q12" s="261">
        <f t="shared" ref="Q12:Q40" si="2">M12+N12+O12+P12</f>
        <v>24021971</v>
      </c>
    </row>
    <row r="13" spans="1:18" s="12" customFormat="1">
      <c r="A13" s="221">
        <v>3</v>
      </c>
      <c r="B13" s="120" t="s">
        <v>696</v>
      </c>
      <c r="C13" s="261">
        <v>57630</v>
      </c>
      <c r="D13" s="261">
        <v>3711</v>
      </c>
      <c r="E13" s="261">
        <v>0</v>
      </c>
      <c r="F13" s="391">
        <v>0</v>
      </c>
      <c r="G13" s="391">
        <f t="shared" si="0"/>
        <v>61341</v>
      </c>
      <c r="H13" s="613">
        <v>52075</v>
      </c>
      <c r="I13" s="613">
        <v>3352</v>
      </c>
      <c r="J13" s="613">
        <v>0</v>
      </c>
      <c r="K13" s="613">
        <v>0</v>
      </c>
      <c r="L13" s="261">
        <f t="shared" si="1"/>
        <v>55427</v>
      </c>
      <c r="M13" s="613">
        <v>11716498</v>
      </c>
      <c r="N13" s="331">
        <v>754471</v>
      </c>
      <c r="O13" s="331">
        <v>0</v>
      </c>
      <c r="P13" s="613">
        <v>0</v>
      </c>
      <c r="Q13" s="261">
        <f t="shared" si="2"/>
        <v>12470969</v>
      </c>
    </row>
    <row r="14" spans="1:18" s="12" customFormat="1">
      <c r="A14" s="221">
        <v>4</v>
      </c>
      <c r="B14" s="120" t="s">
        <v>697</v>
      </c>
      <c r="C14" s="261">
        <v>65718</v>
      </c>
      <c r="D14" s="261">
        <v>8006</v>
      </c>
      <c r="E14" s="261">
        <v>0</v>
      </c>
      <c r="F14" s="391">
        <v>115</v>
      </c>
      <c r="G14" s="391">
        <f t="shared" si="0"/>
        <v>73839</v>
      </c>
      <c r="H14" s="613">
        <v>57643</v>
      </c>
      <c r="I14" s="613">
        <v>7022</v>
      </c>
      <c r="J14" s="613">
        <v>0</v>
      </c>
      <c r="K14" s="613">
        <v>100</v>
      </c>
      <c r="L14" s="261">
        <f t="shared" si="1"/>
        <v>64765</v>
      </c>
      <c r="M14" s="613">
        <v>13372854</v>
      </c>
      <c r="N14" s="331">
        <v>1629131</v>
      </c>
      <c r="O14" s="331">
        <v>0</v>
      </c>
      <c r="P14" s="613">
        <v>23401</v>
      </c>
      <c r="Q14" s="261">
        <f t="shared" si="2"/>
        <v>15025386</v>
      </c>
    </row>
    <row r="15" spans="1:18" s="12" customFormat="1">
      <c r="A15" s="221">
        <v>5</v>
      </c>
      <c r="B15" s="120" t="s">
        <v>698</v>
      </c>
      <c r="C15" s="261">
        <v>81115</v>
      </c>
      <c r="D15" s="261">
        <v>7305</v>
      </c>
      <c r="E15" s="261">
        <v>0</v>
      </c>
      <c r="F15" s="391">
        <v>0</v>
      </c>
      <c r="G15" s="391">
        <f t="shared" si="0"/>
        <v>88420</v>
      </c>
      <c r="H15" s="613">
        <v>61314</v>
      </c>
      <c r="I15" s="613">
        <v>4014</v>
      </c>
      <c r="J15" s="613">
        <v>0</v>
      </c>
      <c r="K15" s="613">
        <v>0</v>
      </c>
      <c r="L15" s="261">
        <f t="shared" si="1"/>
        <v>65328</v>
      </c>
      <c r="M15" s="613">
        <v>13185867</v>
      </c>
      <c r="N15" s="331">
        <v>1186202</v>
      </c>
      <c r="O15" s="331">
        <v>0</v>
      </c>
      <c r="P15" s="613">
        <v>0</v>
      </c>
      <c r="Q15" s="261">
        <f t="shared" si="2"/>
        <v>14372069</v>
      </c>
    </row>
    <row r="16" spans="1:18" s="12" customFormat="1">
      <c r="A16" s="221">
        <v>6</v>
      </c>
      <c r="B16" s="120" t="s">
        <v>699</v>
      </c>
      <c r="C16" s="261">
        <v>24846</v>
      </c>
      <c r="D16" s="261">
        <v>52</v>
      </c>
      <c r="E16" s="261">
        <v>0</v>
      </c>
      <c r="F16" s="391">
        <v>0</v>
      </c>
      <c r="G16" s="391">
        <f t="shared" si="0"/>
        <v>24898</v>
      </c>
      <c r="H16" s="613">
        <v>19970</v>
      </c>
      <c r="I16" s="613">
        <v>48</v>
      </c>
      <c r="J16" s="613">
        <v>0</v>
      </c>
      <c r="K16" s="613">
        <v>0</v>
      </c>
      <c r="L16" s="261">
        <f t="shared" si="1"/>
        <v>20018</v>
      </c>
      <c r="M16" s="613">
        <v>4373511</v>
      </c>
      <c r="N16" s="331">
        <v>10513</v>
      </c>
      <c r="O16" s="331">
        <v>0</v>
      </c>
      <c r="P16" s="613">
        <v>0</v>
      </c>
      <c r="Q16" s="261">
        <f t="shared" si="2"/>
        <v>4384024</v>
      </c>
    </row>
    <row r="17" spans="1:19" s="12" customFormat="1">
      <c r="A17" s="221">
        <v>7</v>
      </c>
      <c r="B17" s="120" t="s">
        <v>700</v>
      </c>
      <c r="C17" s="261">
        <v>74337</v>
      </c>
      <c r="D17" s="261">
        <v>7550</v>
      </c>
      <c r="E17" s="261">
        <v>0</v>
      </c>
      <c r="F17" s="391">
        <v>0</v>
      </c>
      <c r="G17" s="391">
        <f t="shared" si="0"/>
        <v>81887</v>
      </c>
      <c r="H17" s="613">
        <v>61908</v>
      </c>
      <c r="I17" s="613">
        <v>6826</v>
      </c>
      <c r="J17" s="613">
        <v>0</v>
      </c>
      <c r="K17" s="613">
        <v>0</v>
      </c>
      <c r="L17" s="261">
        <f t="shared" si="1"/>
        <v>68734</v>
      </c>
      <c r="M17" s="613">
        <v>14053112</v>
      </c>
      <c r="N17" s="331">
        <v>1549580</v>
      </c>
      <c r="O17" s="331">
        <v>0</v>
      </c>
      <c r="P17" s="613">
        <v>0</v>
      </c>
      <c r="Q17" s="261">
        <f t="shared" si="2"/>
        <v>15602692</v>
      </c>
    </row>
    <row r="18" spans="1:19" s="12" customFormat="1">
      <c r="A18" s="221">
        <v>8</v>
      </c>
      <c r="B18" s="120" t="s">
        <v>701</v>
      </c>
      <c r="C18" s="261">
        <v>13840</v>
      </c>
      <c r="D18" s="261">
        <v>1401</v>
      </c>
      <c r="E18" s="261">
        <v>0</v>
      </c>
      <c r="F18" s="391">
        <v>0</v>
      </c>
      <c r="G18" s="391">
        <f t="shared" si="0"/>
        <v>15241</v>
      </c>
      <c r="H18" s="613">
        <v>13844</v>
      </c>
      <c r="I18" s="613">
        <v>856</v>
      </c>
      <c r="J18" s="613">
        <v>0</v>
      </c>
      <c r="K18" s="613">
        <v>0</v>
      </c>
      <c r="L18" s="261">
        <f t="shared" si="1"/>
        <v>14700</v>
      </c>
      <c r="M18" s="613">
        <v>2776861</v>
      </c>
      <c r="N18" s="331">
        <v>589510</v>
      </c>
      <c r="O18" s="331">
        <v>0</v>
      </c>
      <c r="P18" s="613">
        <v>0</v>
      </c>
      <c r="Q18" s="261">
        <f t="shared" si="2"/>
        <v>3366371</v>
      </c>
    </row>
    <row r="19" spans="1:19" s="12" customFormat="1">
      <c r="A19" s="221">
        <v>9</v>
      </c>
      <c r="B19" s="120" t="s">
        <v>702</v>
      </c>
      <c r="C19" s="261">
        <v>43016</v>
      </c>
      <c r="D19" s="261">
        <v>7959</v>
      </c>
      <c r="E19" s="261">
        <v>0</v>
      </c>
      <c r="F19" s="391">
        <v>0</v>
      </c>
      <c r="G19" s="391">
        <f t="shared" si="0"/>
        <v>50975</v>
      </c>
      <c r="H19" s="613">
        <v>36466</v>
      </c>
      <c r="I19" s="613">
        <v>6747</v>
      </c>
      <c r="J19" s="613">
        <v>0</v>
      </c>
      <c r="K19" s="613">
        <v>0</v>
      </c>
      <c r="L19" s="261">
        <f t="shared" si="1"/>
        <v>43213</v>
      </c>
      <c r="M19" s="613">
        <v>8350617</v>
      </c>
      <c r="N19" s="331">
        <v>1545070</v>
      </c>
      <c r="O19" s="331">
        <v>0</v>
      </c>
      <c r="P19" s="613">
        <v>0</v>
      </c>
      <c r="Q19" s="261">
        <f t="shared" si="2"/>
        <v>9895687</v>
      </c>
    </row>
    <row r="20" spans="1:19" s="12" customFormat="1">
      <c r="A20" s="221">
        <v>10</v>
      </c>
      <c r="B20" s="120" t="s">
        <v>703</v>
      </c>
      <c r="C20" s="261">
        <v>28312</v>
      </c>
      <c r="D20" s="261">
        <v>952</v>
      </c>
      <c r="E20" s="261">
        <v>0</v>
      </c>
      <c r="F20" s="391">
        <v>0</v>
      </c>
      <c r="G20" s="391">
        <f t="shared" si="0"/>
        <v>29264</v>
      </c>
      <c r="H20" s="614">
        <v>20814</v>
      </c>
      <c r="I20" s="614">
        <v>714</v>
      </c>
      <c r="J20" s="614">
        <v>0</v>
      </c>
      <c r="K20" s="614">
        <v>0</v>
      </c>
      <c r="L20" s="385">
        <f t="shared" si="1"/>
        <v>21528</v>
      </c>
      <c r="M20" s="613">
        <v>4832464</v>
      </c>
      <c r="N20" s="331">
        <v>161942</v>
      </c>
      <c r="O20" s="331">
        <v>0</v>
      </c>
      <c r="P20" s="613">
        <v>0</v>
      </c>
      <c r="Q20" s="261">
        <f t="shared" si="2"/>
        <v>4994406</v>
      </c>
    </row>
    <row r="21" spans="1:19" s="12" customFormat="1">
      <c r="A21" s="221">
        <v>11</v>
      </c>
      <c r="B21" s="120" t="s">
        <v>704</v>
      </c>
      <c r="C21" s="261">
        <v>142046</v>
      </c>
      <c r="D21" s="261">
        <v>9804</v>
      </c>
      <c r="E21" s="261">
        <v>0</v>
      </c>
      <c r="F21" s="391">
        <v>0</v>
      </c>
      <c r="G21" s="391">
        <f t="shared" si="0"/>
        <v>151850</v>
      </c>
      <c r="H21" s="613">
        <v>126640</v>
      </c>
      <c r="I21" s="613">
        <v>8726</v>
      </c>
      <c r="J21" s="613">
        <v>0</v>
      </c>
      <c r="K21" s="613">
        <v>0</v>
      </c>
      <c r="L21" s="261">
        <f t="shared" si="1"/>
        <v>135366</v>
      </c>
      <c r="M21" s="614">
        <v>28367385</v>
      </c>
      <c r="N21" s="615">
        <v>1954525</v>
      </c>
      <c r="O21" s="331">
        <v>0</v>
      </c>
      <c r="P21" s="613">
        <v>0</v>
      </c>
      <c r="Q21" s="261">
        <f t="shared" si="2"/>
        <v>30321910</v>
      </c>
    </row>
    <row r="22" spans="1:19" s="12" customFormat="1">
      <c r="A22" s="221">
        <v>12</v>
      </c>
      <c r="B22" s="120" t="s">
        <v>705</v>
      </c>
      <c r="C22" s="261">
        <v>30773</v>
      </c>
      <c r="D22" s="261">
        <v>5618</v>
      </c>
      <c r="E22" s="261">
        <v>0</v>
      </c>
      <c r="F22" s="391">
        <v>0</v>
      </c>
      <c r="G22" s="391">
        <f t="shared" si="0"/>
        <v>36391</v>
      </c>
      <c r="H22" s="613">
        <v>28790</v>
      </c>
      <c r="I22" s="613">
        <v>5254</v>
      </c>
      <c r="J22" s="613">
        <v>0</v>
      </c>
      <c r="K22" s="613">
        <v>0</v>
      </c>
      <c r="L22" s="261">
        <f t="shared" si="1"/>
        <v>34044</v>
      </c>
      <c r="M22" s="614">
        <v>6593051</v>
      </c>
      <c r="N22" s="615">
        <v>1202937</v>
      </c>
      <c r="O22" s="331">
        <v>0</v>
      </c>
      <c r="P22" s="613">
        <v>0</v>
      </c>
      <c r="Q22" s="261">
        <f t="shared" si="2"/>
        <v>7795988</v>
      </c>
    </row>
    <row r="23" spans="1:19" s="768" customFormat="1">
      <c r="A23" s="383">
        <v>13</v>
      </c>
      <c r="B23" s="841" t="s">
        <v>706</v>
      </c>
      <c r="C23" s="385">
        <v>59182</v>
      </c>
      <c r="D23" s="385">
        <v>31080</v>
      </c>
      <c r="E23" s="385">
        <v>0</v>
      </c>
      <c r="F23" s="514">
        <v>134</v>
      </c>
      <c r="G23" s="514">
        <f t="shared" si="0"/>
        <v>90396</v>
      </c>
      <c r="H23" s="614">
        <v>44727</v>
      </c>
      <c r="I23" s="614">
        <v>22135</v>
      </c>
      <c r="J23" s="614">
        <v>0</v>
      </c>
      <c r="K23" s="614">
        <v>115</v>
      </c>
      <c r="L23" s="385">
        <f t="shared" si="1"/>
        <v>66977</v>
      </c>
      <c r="M23" s="614">
        <v>10376674</v>
      </c>
      <c r="N23" s="615">
        <v>5135333</v>
      </c>
      <c r="O23" s="615">
        <v>0</v>
      </c>
      <c r="P23" s="614">
        <v>26680</v>
      </c>
      <c r="Q23" s="385">
        <f t="shared" si="2"/>
        <v>15538687</v>
      </c>
    </row>
    <row r="24" spans="1:19" s="12" customFormat="1">
      <c r="A24" s="221">
        <v>14</v>
      </c>
      <c r="B24" s="120" t="s">
        <v>707</v>
      </c>
      <c r="C24" s="261">
        <v>18670</v>
      </c>
      <c r="D24" s="261">
        <v>1465</v>
      </c>
      <c r="E24" s="261">
        <v>0</v>
      </c>
      <c r="F24" s="391">
        <v>0</v>
      </c>
      <c r="G24" s="391">
        <f t="shared" si="0"/>
        <v>20135</v>
      </c>
      <c r="H24" s="613">
        <v>14997</v>
      </c>
      <c r="I24" s="613">
        <v>1202</v>
      </c>
      <c r="J24" s="613">
        <v>0</v>
      </c>
      <c r="K24" s="613">
        <v>0</v>
      </c>
      <c r="L24" s="261">
        <f t="shared" si="1"/>
        <v>16199</v>
      </c>
      <c r="M24" s="614">
        <v>3323614</v>
      </c>
      <c r="N24" s="615">
        <v>272604</v>
      </c>
      <c r="O24" s="331">
        <v>0</v>
      </c>
      <c r="P24" s="613">
        <v>0</v>
      </c>
      <c r="Q24" s="261">
        <f t="shared" si="2"/>
        <v>3596218</v>
      </c>
    </row>
    <row r="25" spans="1:19" s="12" customFormat="1">
      <c r="A25" s="221">
        <v>15</v>
      </c>
      <c r="B25" s="120" t="s">
        <v>708</v>
      </c>
      <c r="C25" s="385">
        <v>85976</v>
      </c>
      <c r="D25" s="385">
        <v>1604</v>
      </c>
      <c r="E25" s="385">
        <v>0</v>
      </c>
      <c r="F25" s="514">
        <v>0</v>
      </c>
      <c r="G25" s="391">
        <f t="shared" si="0"/>
        <v>87580</v>
      </c>
      <c r="H25" s="614">
        <v>71541</v>
      </c>
      <c r="I25" s="614">
        <v>996</v>
      </c>
      <c r="J25" s="614">
        <v>0</v>
      </c>
      <c r="K25" s="614">
        <v>0</v>
      </c>
      <c r="L25" s="385">
        <f t="shared" si="1"/>
        <v>72537</v>
      </c>
      <c r="M25" s="614">
        <v>16194744</v>
      </c>
      <c r="N25" s="615">
        <v>198530</v>
      </c>
      <c r="O25" s="331">
        <v>0</v>
      </c>
      <c r="P25" s="613">
        <v>0</v>
      </c>
      <c r="Q25" s="261">
        <f t="shared" si="2"/>
        <v>16393274</v>
      </c>
    </row>
    <row r="26" spans="1:19">
      <c r="A26" s="221">
        <v>16</v>
      </c>
      <c r="B26" s="229" t="s">
        <v>709</v>
      </c>
      <c r="C26" s="262">
        <v>43005</v>
      </c>
      <c r="D26" s="262">
        <v>1461</v>
      </c>
      <c r="E26" s="262">
        <v>0</v>
      </c>
      <c r="F26" s="386">
        <v>0</v>
      </c>
      <c r="G26" s="391">
        <f t="shared" si="0"/>
        <v>44466</v>
      </c>
      <c r="H26" s="615">
        <v>35586</v>
      </c>
      <c r="I26" s="615">
        <v>1069</v>
      </c>
      <c r="J26" s="615">
        <v>0</v>
      </c>
      <c r="K26" s="615">
        <v>0</v>
      </c>
      <c r="L26" s="261">
        <f t="shared" si="1"/>
        <v>36655</v>
      </c>
      <c r="M26" s="615">
        <v>7935677</v>
      </c>
      <c r="N26" s="615">
        <v>238438</v>
      </c>
      <c r="O26" s="331">
        <v>0</v>
      </c>
      <c r="P26" s="331">
        <v>0</v>
      </c>
      <c r="Q26" s="261">
        <f t="shared" si="2"/>
        <v>8174115</v>
      </c>
      <c r="S26" s="12"/>
    </row>
    <row r="27" spans="1:19">
      <c r="A27" s="221">
        <v>17</v>
      </c>
      <c r="B27" s="229" t="s">
        <v>710</v>
      </c>
      <c r="C27" s="262">
        <v>53472</v>
      </c>
      <c r="D27" s="262">
        <v>7943</v>
      </c>
      <c r="E27" s="262">
        <v>0</v>
      </c>
      <c r="F27" s="386">
        <v>0</v>
      </c>
      <c r="G27" s="391">
        <f t="shared" si="0"/>
        <v>61415</v>
      </c>
      <c r="H27" s="615">
        <v>47177</v>
      </c>
      <c r="I27" s="615">
        <v>6931</v>
      </c>
      <c r="J27" s="615">
        <v>0</v>
      </c>
      <c r="K27" s="615">
        <v>0</v>
      </c>
      <c r="L27" s="261">
        <f t="shared" si="1"/>
        <v>54108</v>
      </c>
      <c r="M27" s="615">
        <v>10614825</v>
      </c>
      <c r="N27" s="615">
        <v>1559553</v>
      </c>
      <c r="O27" s="331">
        <v>0</v>
      </c>
      <c r="P27" s="331">
        <v>0</v>
      </c>
      <c r="Q27" s="261">
        <f t="shared" si="2"/>
        <v>12174378</v>
      </c>
      <c r="S27" s="12"/>
    </row>
    <row r="28" spans="1:19">
      <c r="A28" s="221">
        <v>18</v>
      </c>
      <c r="B28" s="229" t="s">
        <v>711</v>
      </c>
      <c r="C28" s="262">
        <v>85614</v>
      </c>
      <c r="D28" s="262">
        <v>0</v>
      </c>
      <c r="E28" s="262">
        <v>0</v>
      </c>
      <c r="F28" s="386">
        <v>78</v>
      </c>
      <c r="G28" s="391">
        <f t="shared" si="0"/>
        <v>85692</v>
      </c>
      <c r="H28" s="331">
        <v>74195</v>
      </c>
      <c r="I28" s="331">
        <v>0</v>
      </c>
      <c r="J28" s="331">
        <v>0</v>
      </c>
      <c r="K28" s="331">
        <v>75</v>
      </c>
      <c r="L28" s="261">
        <f t="shared" si="1"/>
        <v>74270</v>
      </c>
      <c r="M28" s="615">
        <v>17144553</v>
      </c>
      <c r="N28" s="615">
        <v>0</v>
      </c>
      <c r="O28" s="331">
        <v>0</v>
      </c>
      <c r="P28" s="331">
        <v>11850</v>
      </c>
      <c r="Q28" s="261">
        <f t="shared" si="2"/>
        <v>17156403</v>
      </c>
      <c r="S28" s="12"/>
    </row>
    <row r="29" spans="1:19">
      <c r="A29" s="221">
        <v>19</v>
      </c>
      <c r="B29" s="229" t="s">
        <v>712</v>
      </c>
      <c r="C29" s="262">
        <v>59644</v>
      </c>
      <c r="D29" s="262">
        <v>5841</v>
      </c>
      <c r="E29" s="262">
        <v>0</v>
      </c>
      <c r="F29" s="386">
        <v>0</v>
      </c>
      <c r="G29" s="391">
        <f t="shared" si="0"/>
        <v>65485</v>
      </c>
      <c r="H29" s="331">
        <v>56024</v>
      </c>
      <c r="I29" s="331">
        <v>567</v>
      </c>
      <c r="J29" s="331">
        <v>0</v>
      </c>
      <c r="K29" s="331">
        <v>0</v>
      </c>
      <c r="L29" s="261">
        <f t="shared" si="1"/>
        <v>56591</v>
      </c>
      <c r="M29" s="615">
        <v>12717416</v>
      </c>
      <c r="N29" s="615">
        <v>128678</v>
      </c>
      <c r="O29" s="331">
        <v>0</v>
      </c>
      <c r="P29" s="331">
        <v>0</v>
      </c>
      <c r="Q29" s="261">
        <f t="shared" si="2"/>
        <v>12846094</v>
      </c>
      <c r="S29" s="12"/>
    </row>
    <row r="30" spans="1:19">
      <c r="A30" s="221">
        <v>20</v>
      </c>
      <c r="B30" s="229" t="s">
        <v>713</v>
      </c>
      <c r="C30" s="262">
        <v>61347</v>
      </c>
      <c r="D30" s="262">
        <v>2673</v>
      </c>
      <c r="E30" s="262">
        <v>0</v>
      </c>
      <c r="F30" s="386">
        <v>0</v>
      </c>
      <c r="G30" s="391">
        <f t="shared" si="0"/>
        <v>64020</v>
      </c>
      <c r="H30" s="331">
        <v>45090</v>
      </c>
      <c r="I30" s="331">
        <v>2726</v>
      </c>
      <c r="J30" s="331">
        <v>0</v>
      </c>
      <c r="K30" s="331">
        <v>0</v>
      </c>
      <c r="L30" s="261">
        <f t="shared" si="1"/>
        <v>47816</v>
      </c>
      <c r="M30" s="615">
        <v>10415757</v>
      </c>
      <c r="N30" s="615">
        <v>629706</v>
      </c>
      <c r="O30" s="331">
        <v>0</v>
      </c>
      <c r="P30" s="331">
        <v>0</v>
      </c>
      <c r="Q30" s="261">
        <f t="shared" si="2"/>
        <v>11045463</v>
      </c>
      <c r="S30" s="12"/>
    </row>
    <row r="31" spans="1:19">
      <c r="A31" s="221">
        <v>21</v>
      </c>
      <c r="B31" s="229" t="s">
        <v>714</v>
      </c>
      <c r="C31" s="262">
        <v>30415</v>
      </c>
      <c r="D31" s="262">
        <v>1299</v>
      </c>
      <c r="E31" s="262">
        <v>0</v>
      </c>
      <c r="F31" s="386">
        <v>0</v>
      </c>
      <c r="G31" s="391">
        <f t="shared" si="0"/>
        <v>31714</v>
      </c>
      <c r="H31" s="331">
        <v>24210</v>
      </c>
      <c r="I31" s="331">
        <v>1299</v>
      </c>
      <c r="J31" s="331">
        <v>0</v>
      </c>
      <c r="K31" s="331">
        <v>0</v>
      </c>
      <c r="L31" s="261">
        <f t="shared" si="1"/>
        <v>25509</v>
      </c>
      <c r="M31" s="615">
        <v>5374620</v>
      </c>
      <c r="N31" s="615">
        <v>288378</v>
      </c>
      <c r="O31" s="331">
        <v>0</v>
      </c>
      <c r="P31" s="331">
        <v>0</v>
      </c>
      <c r="Q31" s="261">
        <f t="shared" si="2"/>
        <v>5662998</v>
      </c>
      <c r="S31" s="12"/>
    </row>
    <row r="32" spans="1:19">
      <c r="A32" s="221">
        <v>22</v>
      </c>
      <c r="B32" s="229" t="s">
        <v>715</v>
      </c>
      <c r="C32" s="262">
        <v>134405</v>
      </c>
      <c r="D32" s="262">
        <v>9717</v>
      </c>
      <c r="E32" s="262">
        <v>0</v>
      </c>
      <c r="F32" s="386">
        <v>0</v>
      </c>
      <c r="G32" s="391">
        <f t="shared" si="0"/>
        <v>144122</v>
      </c>
      <c r="H32" s="331">
        <v>121824</v>
      </c>
      <c r="I32" s="331">
        <v>9474</v>
      </c>
      <c r="J32" s="331">
        <v>0</v>
      </c>
      <c r="K32" s="331">
        <v>0</v>
      </c>
      <c r="L32" s="261">
        <f t="shared" si="1"/>
        <v>131298</v>
      </c>
      <c r="M32" s="615">
        <v>28263098</v>
      </c>
      <c r="N32" s="615">
        <v>2197968</v>
      </c>
      <c r="O32" s="331">
        <v>0</v>
      </c>
      <c r="P32" s="331">
        <v>0</v>
      </c>
      <c r="Q32" s="261">
        <f t="shared" si="2"/>
        <v>30461066</v>
      </c>
      <c r="S32" s="12"/>
    </row>
    <row r="33" spans="1:19">
      <c r="A33" s="221">
        <v>23</v>
      </c>
      <c r="B33" s="229" t="s">
        <v>716</v>
      </c>
      <c r="C33" s="262">
        <v>73479</v>
      </c>
      <c r="D33" s="262">
        <v>1236</v>
      </c>
      <c r="E33" s="262">
        <v>0</v>
      </c>
      <c r="F33" s="386">
        <v>0</v>
      </c>
      <c r="G33" s="391">
        <f t="shared" si="0"/>
        <v>74715</v>
      </c>
      <c r="H33" s="615">
        <v>60932</v>
      </c>
      <c r="I33" s="615">
        <v>1007</v>
      </c>
      <c r="J33" s="615">
        <v>0</v>
      </c>
      <c r="K33" s="615">
        <v>0</v>
      </c>
      <c r="L33" s="385">
        <f t="shared" si="1"/>
        <v>61939</v>
      </c>
      <c r="M33" s="615">
        <v>13892536</v>
      </c>
      <c r="N33" s="615">
        <v>229600</v>
      </c>
      <c r="O33" s="331">
        <v>0</v>
      </c>
      <c r="P33" s="331">
        <v>0</v>
      </c>
      <c r="Q33" s="261">
        <f t="shared" si="2"/>
        <v>14122136</v>
      </c>
      <c r="S33" s="12"/>
    </row>
    <row r="34" spans="1:19">
      <c r="A34" s="221">
        <v>24</v>
      </c>
      <c r="B34" s="229" t="s">
        <v>717</v>
      </c>
      <c r="C34" s="262">
        <v>37531</v>
      </c>
      <c r="D34" s="262">
        <v>2579</v>
      </c>
      <c r="E34" s="262">
        <v>0</v>
      </c>
      <c r="F34" s="386">
        <v>0</v>
      </c>
      <c r="G34" s="391">
        <f t="shared" si="0"/>
        <v>40110</v>
      </c>
      <c r="H34" s="615">
        <v>31819</v>
      </c>
      <c r="I34" s="615">
        <v>2193</v>
      </c>
      <c r="J34" s="615">
        <v>0</v>
      </c>
      <c r="K34" s="615">
        <v>0</v>
      </c>
      <c r="L34" s="385">
        <f t="shared" si="1"/>
        <v>34012</v>
      </c>
      <c r="M34" s="615">
        <v>7254345</v>
      </c>
      <c r="N34" s="615">
        <v>500427</v>
      </c>
      <c r="O34" s="331">
        <v>0</v>
      </c>
      <c r="P34" s="331">
        <v>0</v>
      </c>
      <c r="Q34" s="261">
        <f t="shared" si="2"/>
        <v>7754772</v>
      </c>
      <c r="S34" s="12"/>
    </row>
    <row r="35" spans="1:19">
      <c r="A35" s="221">
        <v>25</v>
      </c>
      <c r="B35" s="229" t="s">
        <v>718</v>
      </c>
      <c r="C35" s="396">
        <v>35418</v>
      </c>
      <c r="D35" s="396">
        <v>4423</v>
      </c>
      <c r="E35" s="396">
        <v>0</v>
      </c>
      <c r="F35" s="737">
        <v>0</v>
      </c>
      <c r="G35" s="391">
        <f t="shared" si="0"/>
        <v>39841</v>
      </c>
      <c r="H35" s="331">
        <v>32120</v>
      </c>
      <c r="I35" s="331">
        <v>3134</v>
      </c>
      <c r="J35" s="331">
        <v>0</v>
      </c>
      <c r="K35" s="331">
        <v>0</v>
      </c>
      <c r="L35" s="261">
        <f t="shared" si="1"/>
        <v>35254</v>
      </c>
      <c r="M35" s="615">
        <v>7130604</v>
      </c>
      <c r="N35" s="615">
        <v>695719</v>
      </c>
      <c r="O35" s="331">
        <v>0</v>
      </c>
      <c r="P35" s="331">
        <v>0</v>
      </c>
      <c r="Q35" s="261">
        <f t="shared" si="2"/>
        <v>7826323</v>
      </c>
      <c r="S35" s="12"/>
    </row>
    <row r="36" spans="1:19">
      <c r="A36" s="221">
        <v>26</v>
      </c>
      <c r="B36" s="229" t="s">
        <v>719</v>
      </c>
      <c r="C36" s="262">
        <v>55998</v>
      </c>
      <c r="D36" s="262">
        <v>9709</v>
      </c>
      <c r="E36" s="262">
        <v>0</v>
      </c>
      <c r="F36" s="386">
        <v>0</v>
      </c>
      <c r="G36" s="391">
        <f t="shared" si="0"/>
        <v>65707</v>
      </c>
      <c r="H36" s="615">
        <v>51868</v>
      </c>
      <c r="I36" s="615">
        <v>8992</v>
      </c>
      <c r="J36" s="615">
        <v>0</v>
      </c>
      <c r="K36" s="615">
        <v>0</v>
      </c>
      <c r="L36" s="261">
        <f t="shared" si="1"/>
        <v>60860</v>
      </c>
      <c r="M36" s="615">
        <v>12033574</v>
      </c>
      <c r="N36" s="615">
        <v>2086032</v>
      </c>
      <c r="O36" s="331">
        <v>0</v>
      </c>
      <c r="P36" s="331">
        <v>0</v>
      </c>
      <c r="Q36" s="261">
        <f t="shared" si="2"/>
        <v>14119606</v>
      </c>
      <c r="S36" s="12"/>
    </row>
    <row r="37" spans="1:19">
      <c r="A37" s="221">
        <v>27</v>
      </c>
      <c r="B37" s="229" t="s">
        <v>720</v>
      </c>
      <c r="C37" s="262">
        <v>44657</v>
      </c>
      <c r="D37" s="262">
        <v>1052</v>
      </c>
      <c r="E37" s="262">
        <v>0</v>
      </c>
      <c r="F37" s="386">
        <v>0</v>
      </c>
      <c r="G37" s="391">
        <f t="shared" si="0"/>
        <v>45709</v>
      </c>
      <c r="H37" s="331">
        <v>34869</v>
      </c>
      <c r="I37" s="331">
        <v>841</v>
      </c>
      <c r="J37" s="331">
        <v>0</v>
      </c>
      <c r="K37" s="331">
        <v>0</v>
      </c>
      <c r="L37" s="261">
        <f t="shared" si="1"/>
        <v>35710</v>
      </c>
      <c r="M37" s="615">
        <v>7636232</v>
      </c>
      <c r="N37" s="615">
        <v>184310</v>
      </c>
      <c r="O37" s="331">
        <v>0</v>
      </c>
      <c r="P37" s="331">
        <v>0</v>
      </c>
      <c r="Q37" s="261">
        <f t="shared" si="2"/>
        <v>7820542</v>
      </c>
      <c r="S37" s="12"/>
    </row>
    <row r="38" spans="1:19">
      <c r="A38" s="221">
        <v>28</v>
      </c>
      <c r="B38" s="229" t="s">
        <v>721</v>
      </c>
      <c r="C38" s="262">
        <v>38910</v>
      </c>
      <c r="D38" s="262">
        <v>1836</v>
      </c>
      <c r="E38" s="262">
        <v>0</v>
      </c>
      <c r="F38" s="386">
        <v>0</v>
      </c>
      <c r="G38" s="391">
        <f t="shared" si="0"/>
        <v>40746</v>
      </c>
      <c r="H38" s="331">
        <v>34627</v>
      </c>
      <c r="I38" s="331">
        <v>1613</v>
      </c>
      <c r="J38" s="331">
        <v>0</v>
      </c>
      <c r="K38" s="331">
        <v>0</v>
      </c>
      <c r="L38" s="261">
        <f t="shared" si="1"/>
        <v>36240</v>
      </c>
      <c r="M38" s="615">
        <v>7687926.0000000009</v>
      </c>
      <c r="N38" s="615">
        <v>357405</v>
      </c>
      <c r="O38" s="331">
        <v>0</v>
      </c>
      <c r="P38" s="331">
        <v>0</v>
      </c>
      <c r="Q38" s="261">
        <f t="shared" si="2"/>
        <v>8045331.0000000009</v>
      </c>
      <c r="S38" s="12"/>
    </row>
    <row r="39" spans="1:19">
      <c r="A39" s="221">
        <v>29</v>
      </c>
      <c r="B39" s="229" t="s">
        <v>722</v>
      </c>
      <c r="C39" s="262">
        <v>27584</v>
      </c>
      <c r="D39" s="262">
        <v>0</v>
      </c>
      <c r="E39" s="262">
        <v>0</v>
      </c>
      <c r="F39" s="386">
        <v>0</v>
      </c>
      <c r="G39" s="391">
        <f t="shared" si="0"/>
        <v>27584</v>
      </c>
      <c r="H39" s="331">
        <v>23594</v>
      </c>
      <c r="I39" s="331">
        <v>0</v>
      </c>
      <c r="J39" s="331">
        <v>0</v>
      </c>
      <c r="K39" s="331">
        <v>0</v>
      </c>
      <c r="L39" s="261">
        <f t="shared" si="1"/>
        <v>23594</v>
      </c>
      <c r="M39" s="615">
        <v>5261480</v>
      </c>
      <c r="N39" s="615">
        <v>0</v>
      </c>
      <c r="O39" s="331">
        <v>0</v>
      </c>
      <c r="P39" s="331">
        <v>0</v>
      </c>
      <c r="Q39" s="261">
        <f t="shared" si="2"/>
        <v>5261480</v>
      </c>
      <c r="S39" s="12"/>
    </row>
    <row r="40" spans="1:19">
      <c r="A40" s="221">
        <v>30</v>
      </c>
      <c r="B40" s="229" t="s">
        <v>723</v>
      </c>
      <c r="C40" s="262">
        <v>72517</v>
      </c>
      <c r="D40" s="262">
        <v>11310</v>
      </c>
      <c r="E40" s="262">
        <v>0</v>
      </c>
      <c r="F40" s="386">
        <v>0</v>
      </c>
      <c r="G40" s="391">
        <f t="shared" si="0"/>
        <v>83827</v>
      </c>
      <c r="H40" s="331">
        <v>64327</v>
      </c>
      <c r="I40" s="331">
        <v>10714</v>
      </c>
      <c r="J40" s="331">
        <v>0</v>
      </c>
      <c r="K40" s="331">
        <v>0</v>
      </c>
      <c r="L40" s="261">
        <f t="shared" si="1"/>
        <v>75041</v>
      </c>
      <c r="M40" s="615">
        <v>14666527</v>
      </c>
      <c r="N40" s="615">
        <v>2442839</v>
      </c>
      <c r="O40" s="331">
        <v>0</v>
      </c>
      <c r="P40" s="331">
        <v>0</v>
      </c>
      <c r="Q40" s="261">
        <f t="shared" si="2"/>
        <v>17109366</v>
      </c>
      <c r="S40" s="12"/>
    </row>
    <row r="41" spans="1:19">
      <c r="A41" s="395"/>
      <c r="B41" s="371" t="s">
        <v>724</v>
      </c>
      <c r="C41" s="367">
        <f t="shared" ref="C41:Q41" si="3">SUM(C11:C40)</f>
        <v>1724348</v>
      </c>
      <c r="D41" s="367">
        <f t="shared" si="3"/>
        <v>170994</v>
      </c>
      <c r="E41" s="367">
        <f t="shared" si="3"/>
        <v>0</v>
      </c>
      <c r="F41" s="378">
        <f t="shared" si="3"/>
        <v>327</v>
      </c>
      <c r="G41" s="378">
        <f t="shared" si="3"/>
        <v>1895669</v>
      </c>
      <c r="H41" s="367">
        <f t="shared" si="3"/>
        <v>1478626</v>
      </c>
      <c r="I41" s="367">
        <f t="shared" si="3"/>
        <v>139487</v>
      </c>
      <c r="J41" s="367">
        <f t="shared" si="3"/>
        <v>0</v>
      </c>
      <c r="K41" s="367">
        <f t="shared" si="3"/>
        <v>290</v>
      </c>
      <c r="L41" s="367">
        <f t="shared" si="3"/>
        <v>1618403</v>
      </c>
      <c r="M41" s="367">
        <f t="shared" si="3"/>
        <v>335489340</v>
      </c>
      <c r="N41" s="367">
        <f t="shared" si="3"/>
        <v>32600499.998180002</v>
      </c>
      <c r="O41" s="367">
        <f t="shared" si="3"/>
        <v>0</v>
      </c>
      <c r="P41" s="367">
        <f t="shared" si="3"/>
        <v>61931</v>
      </c>
      <c r="Q41" s="367">
        <f t="shared" si="3"/>
        <v>368151770.99818003</v>
      </c>
      <c r="S41" s="12"/>
    </row>
    <row r="42" spans="1:19">
      <c r="A42" s="58"/>
      <c r="B42" s="18"/>
      <c r="C42" s="18"/>
      <c r="D42" s="18"/>
      <c r="E42" s="18"/>
      <c r="F42" s="18"/>
      <c r="G42" s="18"/>
      <c r="H42" s="18"/>
      <c r="I42" s="18"/>
      <c r="J42" s="18"/>
      <c r="K42" s="18"/>
      <c r="L42" s="18"/>
      <c r="M42" s="18"/>
      <c r="N42" s="18"/>
      <c r="O42" s="18"/>
      <c r="P42" s="18"/>
      <c r="Q42" s="18"/>
    </row>
    <row r="43" spans="1:19">
      <c r="A43" s="8" t="s">
        <v>7</v>
      </c>
      <c r="B43"/>
      <c r="C43"/>
      <c r="D43"/>
    </row>
    <row r="44" spans="1:19">
      <c r="A44" t="s">
        <v>8</v>
      </c>
      <c r="B44"/>
      <c r="C44"/>
      <c r="D44"/>
    </row>
    <row r="45" spans="1:19">
      <c r="A45" t="s">
        <v>9</v>
      </c>
      <c r="B45"/>
      <c r="C45"/>
      <c r="D45"/>
      <c r="I45" s="9"/>
      <c r="J45" s="9"/>
      <c r="K45" s="9"/>
      <c r="L45" s="9"/>
    </row>
    <row r="46" spans="1:19" customFormat="1">
      <c r="A46" s="13" t="s">
        <v>465</v>
      </c>
      <c r="J46" s="9"/>
      <c r="K46" s="9"/>
      <c r="L46" s="9"/>
    </row>
    <row r="47" spans="1:19" customFormat="1">
      <c r="C47" s="13" t="s">
        <v>467</v>
      </c>
      <c r="E47" s="10"/>
      <c r="F47" s="10"/>
      <c r="G47" s="10"/>
      <c r="H47" s="10"/>
      <c r="I47" s="10"/>
      <c r="J47" s="10"/>
      <c r="K47" s="10"/>
      <c r="L47" s="10"/>
      <c r="M47" s="10"/>
    </row>
    <row r="49" spans="1:18">
      <c r="A49" s="12" t="s">
        <v>11</v>
      </c>
      <c r="B49" s="12"/>
      <c r="C49" s="12"/>
      <c r="D49" s="12"/>
      <c r="E49" s="12"/>
      <c r="F49" s="12"/>
      <c r="G49" s="12"/>
      <c r="I49" s="12"/>
      <c r="O49" s="926" t="s">
        <v>12</v>
      </c>
      <c r="P49" s="926"/>
      <c r="Q49" s="927"/>
    </row>
    <row r="50" spans="1:18" ht="12.75" customHeight="1">
      <c r="A50" s="926" t="s">
        <v>13</v>
      </c>
      <c r="B50" s="926"/>
      <c r="C50" s="926"/>
      <c r="D50" s="926"/>
      <c r="E50" s="926"/>
      <c r="F50" s="926"/>
      <c r="G50" s="926"/>
      <c r="H50" s="926"/>
      <c r="I50" s="926"/>
      <c r="J50" s="926"/>
      <c r="K50" s="926"/>
      <c r="L50" s="926"/>
      <c r="M50" s="926"/>
      <c r="N50" s="926"/>
      <c r="O50" s="926"/>
      <c r="P50" s="926"/>
      <c r="Q50" s="926"/>
    </row>
    <row r="51" spans="1:18">
      <c r="A51" s="926" t="s">
        <v>91</v>
      </c>
      <c r="B51" s="926"/>
      <c r="C51" s="926"/>
      <c r="D51" s="926"/>
      <c r="E51" s="926"/>
      <c r="F51" s="926"/>
      <c r="G51" s="926"/>
      <c r="H51" s="926"/>
      <c r="I51" s="926"/>
      <c r="J51" s="926"/>
      <c r="K51" s="926"/>
      <c r="L51" s="926"/>
      <c r="M51" s="926"/>
      <c r="N51" s="926"/>
      <c r="O51" s="926"/>
      <c r="P51" s="926"/>
      <c r="Q51" s="926"/>
      <c r="R51" s="926"/>
    </row>
    <row r="52" spans="1:18">
      <c r="A52" s="12"/>
      <c r="B52" s="12"/>
      <c r="C52" s="12"/>
      <c r="D52" s="12"/>
      <c r="E52" s="12"/>
      <c r="F52" s="12"/>
      <c r="N52" s="911" t="s">
        <v>83</v>
      </c>
      <c r="O52" s="911"/>
      <c r="P52" s="911"/>
      <c r="Q52" s="911"/>
    </row>
    <row r="53" spans="1:18">
      <c r="A53" s="1036"/>
      <c r="B53" s="1036"/>
      <c r="C53" s="1036"/>
      <c r="D53" s="1036"/>
      <c r="E53" s="1036"/>
      <c r="F53" s="1036"/>
      <c r="G53" s="1036"/>
      <c r="H53" s="1036"/>
      <c r="I53" s="1036"/>
      <c r="J53" s="1036"/>
      <c r="K53" s="1036"/>
      <c r="L53" s="1036"/>
    </row>
  </sheetData>
  <mergeCells count="15">
    <mergeCell ref="A53:L53"/>
    <mergeCell ref="O1:Q1"/>
    <mergeCell ref="A2:L2"/>
    <mergeCell ref="A3:L3"/>
    <mergeCell ref="M8:Q8"/>
    <mergeCell ref="A50:Q50"/>
    <mergeCell ref="A8:A9"/>
    <mergeCell ref="B8:B9"/>
    <mergeCell ref="N7:R7"/>
    <mergeCell ref="C8:G8"/>
    <mergeCell ref="N52:Q52"/>
    <mergeCell ref="H8:L8"/>
    <mergeCell ref="O49:Q49"/>
    <mergeCell ref="A51:R51"/>
    <mergeCell ref="A5:Q5"/>
  </mergeCells>
  <phoneticPr fontId="0" type="noConversion"/>
  <printOptions horizontalCentered="1"/>
  <pageMargins left="0.70866141732283472" right="0.70866141732283472" top="0.23622047244094491" bottom="0" header="0.31496062992125984" footer="0.31496062992125984"/>
  <pageSetup paperSize="9" scale="72" orientation="landscape" r:id="rId1"/>
  <drawing r:id="rId2"/>
</worksheet>
</file>

<file path=xl/worksheets/sheet13.xml><?xml version="1.0" encoding="utf-8"?>
<worksheet xmlns="http://schemas.openxmlformats.org/spreadsheetml/2006/main" xmlns:r="http://schemas.openxmlformats.org/officeDocument/2006/relationships">
  <sheetPr>
    <pageSetUpPr fitToPage="1"/>
  </sheetPr>
  <dimension ref="A1:G55"/>
  <sheetViews>
    <sheetView topLeftCell="A19" zoomScaleSheetLayoutView="90" workbookViewId="0">
      <selection activeCell="I43" sqref="I43"/>
    </sheetView>
  </sheetViews>
  <sheetFormatPr defaultRowHeight="12.75"/>
  <cols>
    <col min="1" max="1" width="7.42578125" style="632" customWidth="1"/>
    <col min="2" max="2" width="21.7109375" style="632" customWidth="1"/>
    <col min="3" max="3" width="20.140625" style="632" customWidth="1"/>
    <col min="4" max="4" width="21" style="632" customWidth="1"/>
    <col min="5" max="5" width="22.85546875" style="632" customWidth="1"/>
    <col min="6" max="6" width="25.5703125" style="632" customWidth="1"/>
    <col min="7" max="7" width="24.42578125" style="632" customWidth="1"/>
    <col min="8" max="16384" width="9.140625" style="632"/>
  </cols>
  <sheetData>
    <row r="1" spans="1:7" customFormat="1">
      <c r="E1" s="28"/>
      <c r="F1" s="28"/>
      <c r="G1" s="633" t="s">
        <v>835</v>
      </c>
    </row>
    <row r="2" spans="1:7" customFormat="1" ht="15">
      <c r="A2" s="1033" t="s">
        <v>0</v>
      </c>
      <c r="B2" s="1033"/>
      <c r="C2" s="1033"/>
      <c r="D2" s="1033"/>
      <c r="E2" s="1033"/>
      <c r="F2" s="1033"/>
      <c r="G2" s="1033"/>
    </row>
    <row r="3" spans="1:7" customFormat="1" ht="20.25">
      <c r="A3" s="909" t="s">
        <v>822</v>
      </c>
      <c r="B3" s="909"/>
      <c r="C3" s="909"/>
      <c r="D3" s="909"/>
      <c r="E3" s="909"/>
      <c r="F3" s="909"/>
      <c r="G3" s="909"/>
    </row>
    <row r="4" spans="1:7" customFormat="1" ht="14.25" customHeight="1"/>
    <row r="5" spans="1:7" ht="13.5" customHeight="1">
      <c r="A5" s="1037" t="s">
        <v>836</v>
      </c>
      <c r="B5" s="1037"/>
      <c r="C5" s="1037"/>
      <c r="D5" s="1037"/>
      <c r="E5" s="1037"/>
      <c r="F5" s="1037"/>
      <c r="G5" s="1037"/>
    </row>
    <row r="6" spans="1:7" ht="13.5" customHeight="1">
      <c r="A6" s="626"/>
      <c r="B6" s="626"/>
      <c r="C6" s="626"/>
      <c r="D6" s="626"/>
      <c r="E6" s="626"/>
      <c r="F6" s="626"/>
      <c r="G6" s="626"/>
    </row>
    <row r="7" spans="1:7" ht="0.75" customHeight="1"/>
    <row r="8" spans="1:7">
      <c r="A8" s="911" t="s">
        <v>744</v>
      </c>
      <c r="B8" s="911"/>
      <c r="C8" s="625"/>
      <c r="G8" s="89" t="s">
        <v>978</v>
      </c>
    </row>
    <row r="9" spans="1:7" s="643" customFormat="1">
      <c r="A9" s="644"/>
      <c r="B9" s="644"/>
      <c r="C9" s="645"/>
      <c r="D9" s="645"/>
      <c r="E9" s="645"/>
      <c r="F9" s="645"/>
      <c r="G9" s="645"/>
    </row>
    <row r="10" spans="1:7" ht="51.75" customHeight="1">
      <c r="A10" s="418" t="s">
        <v>2</v>
      </c>
      <c r="B10" s="418" t="s">
        <v>3</v>
      </c>
      <c r="C10" s="621" t="s">
        <v>837</v>
      </c>
      <c r="D10" s="621" t="s">
        <v>838</v>
      </c>
      <c r="E10" s="418" t="s">
        <v>839</v>
      </c>
      <c r="F10" s="621" t="s">
        <v>840</v>
      </c>
      <c r="G10" s="621" t="s">
        <v>841</v>
      </c>
    </row>
    <row r="11" spans="1:7">
      <c r="A11" s="621">
        <v>1</v>
      </c>
      <c r="B11" s="621">
        <v>2</v>
      </c>
      <c r="C11" s="621">
        <v>3</v>
      </c>
      <c r="D11" s="621">
        <v>4</v>
      </c>
      <c r="E11" s="621">
        <v>5</v>
      </c>
      <c r="F11" s="621">
        <v>6</v>
      </c>
      <c r="G11" s="621">
        <v>7</v>
      </c>
    </row>
    <row r="12" spans="1:7">
      <c r="A12" s="320">
        <v>1</v>
      </c>
      <c r="B12" s="120" t="s">
        <v>694</v>
      </c>
      <c r="C12" s="261">
        <v>133991</v>
      </c>
      <c r="D12" s="261">
        <v>96540</v>
      </c>
      <c r="E12" s="261">
        <v>37451</v>
      </c>
      <c r="F12" s="261">
        <v>0</v>
      </c>
      <c r="G12" s="380">
        <v>10124</v>
      </c>
    </row>
    <row r="13" spans="1:7">
      <c r="A13" s="320">
        <v>2</v>
      </c>
      <c r="B13" s="120" t="s">
        <v>695</v>
      </c>
      <c r="C13" s="261">
        <v>285546</v>
      </c>
      <c r="D13" s="261">
        <v>210226</v>
      </c>
      <c r="E13" s="261">
        <v>75320</v>
      </c>
      <c r="F13" s="261">
        <v>0</v>
      </c>
      <c r="G13" s="380">
        <v>21822</v>
      </c>
    </row>
    <row r="14" spans="1:7">
      <c r="A14" s="320">
        <v>3</v>
      </c>
      <c r="B14" s="120" t="s">
        <v>696</v>
      </c>
      <c r="C14" s="261">
        <v>151082</v>
      </c>
      <c r="D14" s="261">
        <v>121002</v>
      </c>
      <c r="E14" s="261">
        <v>30080</v>
      </c>
      <c r="F14" s="261">
        <v>0</v>
      </c>
      <c r="G14" s="380">
        <v>3665</v>
      </c>
    </row>
    <row r="15" spans="1:7">
      <c r="A15" s="320">
        <v>4</v>
      </c>
      <c r="B15" s="120" t="s">
        <v>697</v>
      </c>
      <c r="C15" s="261">
        <v>183663</v>
      </c>
      <c r="D15" s="261">
        <v>164214</v>
      </c>
      <c r="E15" s="261">
        <v>19449</v>
      </c>
      <c r="F15" s="261">
        <v>0</v>
      </c>
      <c r="G15" s="380">
        <v>13553</v>
      </c>
    </row>
    <row r="16" spans="1:7">
      <c r="A16" s="320">
        <v>5</v>
      </c>
      <c r="B16" s="120" t="s">
        <v>698</v>
      </c>
      <c r="C16" s="261">
        <v>218927</v>
      </c>
      <c r="D16" s="261">
        <v>146032</v>
      </c>
      <c r="E16" s="261">
        <v>72895</v>
      </c>
      <c r="F16" s="261">
        <v>0</v>
      </c>
      <c r="G16" s="380">
        <v>6000</v>
      </c>
    </row>
    <row r="17" spans="1:7">
      <c r="A17" s="320">
        <v>6</v>
      </c>
      <c r="B17" s="120" t="s">
        <v>699</v>
      </c>
      <c r="C17" s="261">
        <v>60506</v>
      </c>
      <c r="D17" s="261">
        <v>33078</v>
      </c>
      <c r="E17" s="261">
        <v>27428</v>
      </c>
      <c r="F17" s="261">
        <v>0</v>
      </c>
      <c r="G17" s="380">
        <v>1508</v>
      </c>
    </row>
    <row r="18" spans="1:7">
      <c r="A18" s="320">
        <v>7</v>
      </c>
      <c r="B18" s="120" t="s">
        <v>700</v>
      </c>
      <c r="C18" s="261">
        <v>188794</v>
      </c>
      <c r="D18" s="261">
        <v>133001</v>
      </c>
      <c r="E18" s="261">
        <v>55793</v>
      </c>
      <c r="F18" s="261">
        <v>0</v>
      </c>
      <c r="G18" s="380">
        <v>11347</v>
      </c>
    </row>
    <row r="19" spans="1:7">
      <c r="A19" s="320">
        <v>8</v>
      </c>
      <c r="B19" s="120" t="s">
        <v>701</v>
      </c>
      <c r="C19" s="261">
        <v>35820</v>
      </c>
      <c r="D19" s="261">
        <v>29492</v>
      </c>
      <c r="E19" s="261">
        <v>6328</v>
      </c>
      <c r="F19" s="261">
        <v>0</v>
      </c>
      <c r="G19" s="380">
        <v>1731</v>
      </c>
    </row>
    <row r="20" spans="1:7">
      <c r="A20" s="320">
        <v>9</v>
      </c>
      <c r="B20" s="120" t="s">
        <v>702</v>
      </c>
      <c r="C20" s="261">
        <v>127655</v>
      </c>
      <c r="D20" s="261">
        <v>103761</v>
      </c>
      <c r="E20" s="261">
        <v>23894</v>
      </c>
      <c r="F20" s="261">
        <v>0</v>
      </c>
      <c r="G20" s="380">
        <v>2894</v>
      </c>
    </row>
    <row r="21" spans="1:7">
      <c r="A21" s="320">
        <v>10</v>
      </c>
      <c r="B21" s="120" t="s">
        <v>703</v>
      </c>
      <c r="C21" s="261">
        <v>85480</v>
      </c>
      <c r="D21" s="261">
        <v>74097</v>
      </c>
      <c r="E21" s="261">
        <v>11383</v>
      </c>
      <c r="F21" s="261">
        <v>0</v>
      </c>
      <c r="G21" s="380">
        <v>4880</v>
      </c>
    </row>
    <row r="22" spans="1:7">
      <c r="A22" s="320">
        <v>11</v>
      </c>
      <c r="B22" s="120" t="s">
        <v>704</v>
      </c>
      <c r="C22" s="261">
        <v>361799</v>
      </c>
      <c r="D22" s="261">
        <v>291515</v>
      </c>
      <c r="E22" s="261">
        <v>70284</v>
      </c>
      <c r="F22" s="261">
        <v>0</v>
      </c>
      <c r="G22" s="380">
        <v>33079</v>
      </c>
    </row>
    <row r="23" spans="1:7">
      <c r="A23" s="320">
        <v>12</v>
      </c>
      <c r="B23" s="120" t="s">
        <v>705</v>
      </c>
      <c r="C23" s="261">
        <v>85798</v>
      </c>
      <c r="D23" s="261">
        <v>78054</v>
      </c>
      <c r="E23" s="261">
        <v>7744</v>
      </c>
      <c r="F23" s="261">
        <v>0</v>
      </c>
      <c r="G23" s="380">
        <v>6607</v>
      </c>
    </row>
    <row r="24" spans="1:7">
      <c r="A24" s="320">
        <v>13</v>
      </c>
      <c r="B24" s="120" t="s">
        <v>706</v>
      </c>
      <c r="C24" s="261">
        <v>206451</v>
      </c>
      <c r="D24" s="261">
        <v>129706</v>
      </c>
      <c r="E24" s="261">
        <v>76745</v>
      </c>
      <c r="F24" s="261">
        <v>0</v>
      </c>
      <c r="G24" s="380">
        <v>17429</v>
      </c>
    </row>
    <row r="25" spans="1:7">
      <c r="A25" s="320">
        <v>14</v>
      </c>
      <c r="B25" s="120" t="s">
        <v>707</v>
      </c>
      <c r="C25" s="261">
        <v>48813</v>
      </c>
      <c r="D25" s="261">
        <v>43718</v>
      </c>
      <c r="E25" s="261">
        <v>5095</v>
      </c>
      <c r="F25" s="261">
        <v>0</v>
      </c>
      <c r="G25" s="380">
        <v>2209</v>
      </c>
    </row>
    <row r="26" spans="1:7">
      <c r="A26" s="320">
        <v>15</v>
      </c>
      <c r="B26" s="120" t="s">
        <v>708</v>
      </c>
      <c r="C26" s="261">
        <v>217154</v>
      </c>
      <c r="D26" s="261">
        <v>142078</v>
      </c>
      <c r="E26" s="261">
        <v>75076</v>
      </c>
      <c r="F26" s="261">
        <v>0</v>
      </c>
      <c r="G26" s="380">
        <v>18688</v>
      </c>
    </row>
    <row r="27" spans="1:7">
      <c r="A27" s="320">
        <v>16</v>
      </c>
      <c r="B27" s="229" t="s">
        <v>709</v>
      </c>
      <c r="C27" s="262">
        <v>125537</v>
      </c>
      <c r="D27" s="262">
        <v>85231</v>
      </c>
      <c r="E27" s="261">
        <v>40306</v>
      </c>
      <c r="F27" s="261">
        <v>0</v>
      </c>
      <c r="G27" s="380">
        <v>8841</v>
      </c>
    </row>
    <row r="28" spans="1:7">
      <c r="A28" s="320">
        <v>17</v>
      </c>
      <c r="B28" s="229" t="s">
        <v>710</v>
      </c>
      <c r="C28" s="262">
        <v>151142</v>
      </c>
      <c r="D28" s="262">
        <v>98918</v>
      </c>
      <c r="E28" s="261">
        <v>52224</v>
      </c>
      <c r="F28" s="261">
        <v>0</v>
      </c>
      <c r="G28" s="380">
        <v>9524</v>
      </c>
    </row>
    <row r="29" spans="1:7">
      <c r="A29" s="320">
        <v>18</v>
      </c>
      <c r="B29" s="229" t="s">
        <v>711</v>
      </c>
      <c r="C29" s="262">
        <v>237302</v>
      </c>
      <c r="D29" s="262">
        <v>167912</v>
      </c>
      <c r="E29" s="261">
        <v>69390</v>
      </c>
      <c r="F29" s="261">
        <v>0</v>
      </c>
      <c r="G29" s="380">
        <v>12783</v>
      </c>
    </row>
    <row r="30" spans="1:7">
      <c r="A30" s="320">
        <v>19</v>
      </c>
      <c r="B30" s="229" t="s">
        <v>712</v>
      </c>
      <c r="C30" s="262">
        <v>150981</v>
      </c>
      <c r="D30" s="262">
        <v>131128</v>
      </c>
      <c r="E30" s="261">
        <v>19853</v>
      </c>
      <c r="F30" s="261">
        <v>0</v>
      </c>
      <c r="G30" s="380">
        <v>9491</v>
      </c>
    </row>
    <row r="31" spans="1:7">
      <c r="A31" s="320">
        <v>20</v>
      </c>
      <c r="B31" s="229" t="s">
        <v>713</v>
      </c>
      <c r="C31" s="262">
        <v>204622</v>
      </c>
      <c r="D31" s="262">
        <v>145431</v>
      </c>
      <c r="E31" s="261">
        <v>59191</v>
      </c>
      <c r="F31" s="261">
        <v>0</v>
      </c>
      <c r="G31" s="380">
        <v>7083</v>
      </c>
    </row>
    <row r="32" spans="1:7">
      <c r="A32" s="320">
        <v>21</v>
      </c>
      <c r="B32" s="229" t="s">
        <v>714</v>
      </c>
      <c r="C32" s="262">
        <v>112726</v>
      </c>
      <c r="D32" s="262">
        <v>82583</v>
      </c>
      <c r="E32" s="261">
        <v>30143</v>
      </c>
      <c r="F32" s="261">
        <v>0</v>
      </c>
      <c r="G32" s="380">
        <v>6907</v>
      </c>
    </row>
    <row r="33" spans="1:7">
      <c r="A33" s="320">
        <v>22</v>
      </c>
      <c r="B33" s="229" t="s">
        <v>715</v>
      </c>
      <c r="C33" s="262">
        <v>363219</v>
      </c>
      <c r="D33" s="262">
        <v>335746</v>
      </c>
      <c r="E33" s="261">
        <v>27473</v>
      </c>
      <c r="F33" s="261">
        <v>0</v>
      </c>
      <c r="G33" s="380">
        <v>16597</v>
      </c>
    </row>
    <row r="34" spans="1:7">
      <c r="A34" s="320">
        <v>23</v>
      </c>
      <c r="B34" s="229" t="s">
        <v>716</v>
      </c>
      <c r="C34" s="262">
        <v>214254</v>
      </c>
      <c r="D34" s="262">
        <v>147191</v>
      </c>
      <c r="E34" s="261">
        <v>67063</v>
      </c>
      <c r="F34" s="261">
        <v>0</v>
      </c>
      <c r="G34" s="380">
        <v>6700</v>
      </c>
    </row>
    <row r="35" spans="1:7">
      <c r="A35" s="320">
        <v>24</v>
      </c>
      <c r="B35" s="229" t="s">
        <v>717</v>
      </c>
      <c r="C35" s="262">
        <v>96217</v>
      </c>
      <c r="D35" s="262">
        <v>85579</v>
      </c>
      <c r="E35" s="261">
        <v>10638</v>
      </c>
      <c r="F35" s="261">
        <v>0</v>
      </c>
      <c r="G35" s="380">
        <v>5894</v>
      </c>
    </row>
    <row r="36" spans="1:7">
      <c r="A36" s="320">
        <v>25</v>
      </c>
      <c r="B36" s="229" t="s">
        <v>718</v>
      </c>
      <c r="C36" s="262">
        <v>97897</v>
      </c>
      <c r="D36" s="262">
        <v>83833</v>
      </c>
      <c r="E36" s="261">
        <v>14064</v>
      </c>
      <c r="F36" s="261">
        <v>0</v>
      </c>
      <c r="G36" s="380">
        <v>2213</v>
      </c>
    </row>
    <row r="37" spans="1:7">
      <c r="A37" s="320">
        <v>26</v>
      </c>
      <c r="B37" s="229" t="s">
        <v>719</v>
      </c>
      <c r="C37" s="262">
        <v>150972</v>
      </c>
      <c r="D37" s="262">
        <v>129726</v>
      </c>
      <c r="E37" s="261">
        <v>21246</v>
      </c>
      <c r="F37" s="261">
        <v>0</v>
      </c>
      <c r="G37" s="380">
        <v>10785</v>
      </c>
    </row>
    <row r="38" spans="1:7">
      <c r="A38" s="320">
        <v>27</v>
      </c>
      <c r="B38" s="229" t="s">
        <v>720</v>
      </c>
      <c r="C38" s="262">
        <v>146616</v>
      </c>
      <c r="D38" s="262">
        <v>109861</v>
      </c>
      <c r="E38" s="261">
        <v>36755</v>
      </c>
      <c r="F38" s="261">
        <v>0</v>
      </c>
      <c r="G38" s="380">
        <v>8566</v>
      </c>
    </row>
    <row r="39" spans="1:7">
      <c r="A39" s="320">
        <v>28</v>
      </c>
      <c r="B39" s="229" t="s">
        <v>721</v>
      </c>
      <c r="C39" s="262">
        <v>104202</v>
      </c>
      <c r="D39" s="262">
        <v>75270</v>
      </c>
      <c r="E39" s="261">
        <v>28932</v>
      </c>
      <c r="F39" s="261">
        <v>0</v>
      </c>
      <c r="G39" s="380">
        <v>4125</v>
      </c>
    </row>
    <row r="40" spans="1:7">
      <c r="A40" s="320">
        <v>29</v>
      </c>
      <c r="B40" s="229" t="s">
        <v>722</v>
      </c>
      <c r="C40" s="262">
        <v>68103</v>
      </c>
      <c r="D40" s="262">
        <v>62340</v>
      </c>
      <c r="E40" s="261">
        <v>5763</v>
      </c>
      <c r="F40" s="261">
        <v>0</v>
      </c>
      <c r="G40" s="380">
        <v>2305</v>
      </c>
    </row>
    <row r="41" spans="1:7">
      <c r="A41" s="320">
        <v>30</v>
      </c>
      <c r="B41" s="229" t="s">
        <v>723</v>
      </c>
      <c r="C41" s="262">
        <v>219782</v>
      </c>
      <c r="D41" s="262">
        <v>168048</v>
      </c>
      <c r="E41" s="261">
        <v>51734</v>
      </c>
      <c r="F41" s="261">
        <v>0</v>
      </c>
      <c r="G41" s="380">
        <v>10934</v>
      </c>
    </row>
    <row r="42" spans="1:7">
      <c r="A42" s="384"/>
      <c r="B42" s="622" t="s">
        <v>724</v>
      </c>
      <c r="C42" s="367">
        <f>SUM(C12:C41)</f>
        <v>4835051</v>
      </c>
      <c r="D42" s="367">
        <f>SUM(D12:D41)</f>
        <v>3705311</v>
      </c>
      <c r="E42" s="831">
        <f>SUM(E12:E41)</f>
        <v>1129740</v>
      </c>
      <c r="F42" s="832">
        <f>SUM(F12:F41)</f>
        <v>0</v>
      </c>
      <c r="G42" s="381">
        <f>SUM(G12:G41)</f>
        <v>278284</v>
      </c>
    </row>
    <row r="43" spans="1:7">
      <c r="A43" s="9"/>
      <c r="B43" s="24"/>
      <c r="C43" s="24"/>
      <c r="D43" s="18"/>
      <c r="E43" s="18"/>
      <c r="F43" s="18"/>
      <c r="G43" s="18"/>
    </row>
    <row r="44" spans="1:7">
      <c r="A44" s="1046" t="s">
        <v>1018</v>
      </c>
      <c r="B44" s="1046"/>
      <c r="C44" s="1046"/>
      <c r="D44" s="1046"/>
      <c r="E44" s="1046"/>
      <c r="F44" s="1046"/>
      <c r="G44" s="1046"/>
    </row>
    <row r="45" spans="1:7">
      <c r="A45" s="9"/>
      <c r="B45" s="24"/>
      <c r="C45" s="24"/>
      <c r="D45" s="758"/>
      <c r="E45" s="18"/>
      <c r="F45" s="18"/>
      <c r="G45" s="18"/>
    </row>
    <row r="46" spans="1:7" ht="15.75" customHeight="1">
      <c r="A46" s="12" t="s">
        <v>11</v>
      </c>
      <c r="B46" s="12"/>
      <c r="C46" s="12"/>
      <c r="D46" s="12"/>
      <c r="E46" s="12"/>
      <c r="F46" s="12"/>
      <c r="G46" s="12"/>
    </row>
    <row r="47" spans="1:7" ht="12.75" customHeight="1">
      <c r="A47" s="926" t="s">
        <v>13</v>
      </c>
      <c r="B47" s="926"/>
      <c r="C47" s="926"/>
      <c r="D47" s="926"/>
      <c r="E47" s="926"/>
      <c r="F47" s="926"/>
      <c r="G47" s="926"/>
    </row>
    <row r="48" spans="1:7" ht="12.75" customHeight="1">
      <c r="A48" s="926" t="s">
        <v>19</v>
      </c>
      <c r="B48" s="926"/>
      <c r="C48" s="926"/>
      <c r="D48" s="926"/>
      <c r="E48" s="926"/>
      <c r="F48" s="926"/>
      <c r="G48" s="926"/>
    </row>
    <row r="49" spans="1:7">
      <c r="A49" s="12"/>
      <c r="B49" s="12"/>
      <c r="C49" s="12"/>
      <c r="E49" s="12"/>
    </row>
    <row r="53" spans="1:7">
      <c r="A53" s="1045"/>
      <c r="B53" s="1045"/>
      <c r="C53" s="1045"/>
      <c r="D53" s="1045"/>
      <c r="E53" s="1045"/>
      <c r="F53" s="1045"/>
      <c r="G53" s="1045"/>
    </row>
    <row r="55" spans="1:7">
      <c r="A55" s="1045"/>
      <c r="B55" s="1045"/>
      <c r="C55" s="1045"/>
      <c r="D55" s="1045"/>
      <c r="E55" s="1045"/>
      <c r="F55" s="1045"/>
      <c r="G55" s="1045"/>
    </row>
  </sheetData>
  <mergeCells count="9">
    <mergeCell ref="A48:G48"/>
    <mergeCell ref="A53:G53"/>
    <mergeCell ref="A55:G55"/>
    <mergeCell ref="A47:G47"/>
    <mergeCell ref="A2:G2"/>
    <mergeCell ref="A3:G3"/>
    <mergeCell ref="A5:G5"/>
    <mergeCell ref="A8:B8"/>
    <mergeCell ref="A44:G44"/>
  </mergeCells>
  <printOptions horizontalCentered="1"/>
  <pageMargins left="0.70866141732283472" right="0.70866141732283472" top="0.23622047244094491" bottom="0" header="0.31496062992125984" footer="0.31496062992125984"/>
  <pageSetup paperSize="9" scale="86" orientation="landscape" r:id="rId1"/>
  <drawing r:id="rId2"/>
</worksheet>
</file>

<file path=xl/worksheets/sheet14.xml><?xml version="1.0" encoding="utf-8"?>
<worksheet xmlns="http://schemas.openxmlformats.org/spreadsheetml/2006/main" xmlns:r="http://schemas.openxmlformats.org/officeDocument/2006/relationships">
  <sheetPr>
    <pageSetUpPr fitToPage="1"/>
  </sheetPr>
  <dimension ref="A1:L55"/>
  <sheetViews>
    <sheetView topLeftCell="A16" zoomScaleSheetLayoutView="90" workbookViewId="0">
      <selection activeCell="I12" sqref="I12:I41"/>
    </sheetView>
  </sheetViews>
  <sheetFormatPr defaultRowHeight="12.75"/>
  <cols>
    <col min="1" max="1" width="7.42578125" style="13" customWidth="1"/>
    <col min="2" max="2" width="17.140625" style="13" customWidth="1"/>
    <col min="3" max="3" width="11" style="13" customWidth="1"/>
    <col min="4" max="4" width="10" style="13" customWidth="1"/>
    <col min="5" max="5" width="13.140625" style="13" customWidth="1"/>
    <col min="6" max="6" width="14.28515625" style="13" customWidth="1"/>
    <col min="7" max="7" width="13.28515625" style="13" customWidth="1"/>
    <col min="8" max="8" width="14.7109375" style="13" customWidth="1"/>
    <col min="9" max="9" width="16.7109375" style="13" customWidth="1"/>
    <col min="10" max="10" width="19.28515625" style="13" customWidth="1"/>
    <col min="11" max="11" width="9.140625" style="13"/>
    <col min="12" max="12" width="12.5703125" style="13" customWidth="1"/>
    <col min="13" max="16384" width="9.140625" style="13"/>
  </cols>
  <sheetData>
    <row r="1" spans="1:12" customFormat="1">
      <c r="E1" s="912"/>
      <c r="F1" s="912"/>
      <c r="G1" s="912"/>
      <c r="H1" s="912"/>
      <c r="I1" s="912"/>
      <c r="J1" s="111" t="s">
        <v>62</v>
      </c>
    </row>
    <row r="2" spans="1:12" customFormat="1" ht="15">
      <c r="A2" s="1033" t="s">
        <v>0</v>
      </c>
      <c r="B2" s="1033"/>
      <c r="C2" s="1033"/>
      <c r="D2" s="1033"/>
      <c r="E2" s="1033"/>
      <c r="F2" s="1033"/>
      <c r="G2" s="1033"/>
      <c r="H2" s="1033"/>
      <c r="I2" s="1033"/>
      <c r="J2" s="1033"/>
    </row>
    <row r="3" spans="1:12" customFormat="1" ht="20.25">
      <c r="A3" s="909" t="s">
        <v>822</v>
      </c>
      <c r="B3" s="909"/>
      <c r="C3" s="909"/>
      <c r="D3" s="909"/>
      <c r="E3" s="909"/>
      <c r="F3" s="909"/>
      <c r="G3" s="909"/>
      <c r="H3" s="909"/>
      <c r="I3" s="909"/>
      <c r="J3" s="909"/>
    </row>
    <row r="4" spans="1:12" customFormat="1" ht="14.25" customHeight="1"/>
    <row r="5" spans="1:12" ht="31.5" customHeight="1">
      <c r="A5" s="1037" t="s">
        <v>842</v>
      </c>
      <c r="B5" s="1037"/>
      <c r="C5" s="1037"/>
      <c r="D5" s="1037"/>
      <c r="E5" s="1037"/>
      <c r="F5" s="1037"/>
      <c r="G5" s="1037"/>
      <c r="H5" s="1037"/>
      <c r="I5" s="1037"/>
      <c r="J5" s="1037"/>
    </row>
    <row r="6" spans="1:12" ht="13.5" customHeight="1">
      <c r="A6" s="1"/>
      <c r="B6" s="1"/>
      <c r="C6" s="1"/>
      <c r="D6" s="1"/>
      <c r="E6" s="1"/>
      <c r="F6" s="1"/>
      <c r="G6" s="1"/>
      <c r="H6" s="1"/>
      <c r="I6" s="1"/>
      <c r="J6" s="1"/>
    </row>
    <row r="7" spans="1:12" ht="0.75" customHeight="1"/>
    <row r="8" spans="1:12">
      <c r="A8" s="911" t="s">
        <v>744</v>
      </c>
      <c r="B8" s="911"/>
      <c r="C8" s="25"/>
      <c r="H8" s="1042" t="s">
        <v>978</v>
      </c>
      <c r="I8" s="1042"/>
      <c r="J8" s="1042"/>
    </row>
    <row r="9" spans="1:12">
      <c r="A9" s="893" t="s">
        <v>2</v>
      </c>
      <c r="B9" s="893" t="s">
        <v>3</v>
      </c>
      <c r="C9" s="853" t="s">
        <v>843</v>
      </c>
      <c r="D9" s="983"/>
      <c r="E9" s="983"/>
      <c r="F9" s="854"/>
      <c r="G9" s="853" t="s">
        <v>104</v>
      </c>
      <c r="H9" s="983"/>
      <c r="I9" s="983"/>
      <c r="J9" s="854"/>
    </row>
    <row r="10" spans="1:12" ht="51.75" customHeight="1">
      <c r="A10" s="893"/>
      <c r="B10" s="893"/>
      <c r="C10" s="349" t="s">
        <v>195</v>
      </c>
      <c r="D10" s="349" t="s">
        <v>16</v>
      </c>
      <c r="E10" s="398" t="s">
        <v>979</v>
      </c>
      <c r="F10" s="382" t="s">
        <v>213</v>
      </c>
      <c r="G10" s="349" t="s">
        <v>195</v>
      </c>
      <c r="H10" s="392" t="s">
        <v>17</v>
      </c>
      <c r="I10" s="399" t="s">
        <v>114</v>
      </c>
      <c r="J10" s="349" t="s">
        <v>214</v>
      </c>
    </row>
    <row r="11" spans="1:12">
      <c r="A11" s="349">
        <v>1</v>
      </c>
      <c r="B11" s="349">
        <v>2</v>
      </c>
      <c r="C11" s="349">
        <v>3</v>
      </c>
      <c r="D11" s="349">
        <v>4</v>
      </c>
      <c r="E11" s="349">
        <v>5</v>
      </c>
      <c r="F11" s="382">
        <v>6</v>
      </c>
      <c r="G11" s="349">
        <v>7</v>
      </c>
      <c r="H11" s="392">
        <v>8</v>
      </c>
      <c r="I11" s="349">
        <v>9</v>
      </c>
      <c r="J11" s="349">
        <v>10</v>
      </c>
    </row>
    <row r="12" spans="1:12" s="220" customFormat="1">
      <c r="A12" s="221">
        <v>1</v>
      </c>
      <c r="B12" s="120" t="s">
        <v>694</v>
      </c>
      <c r="C12" s="261">
        <v>909</v>
      </c>
      <c r="D12" s="261">
        <v>77099</v>
      </c>
      <c r="E12" s="257">
        <v>239</v>
      </c>
      <c r="F12" s="263">
        <f>D12*E12</f>
        <v>18426661</v>
      </c>
      <c r="G12" s="261">
        <v>902</v>
      </c>
      <c r="H12" s="504">
        <v>17242491</v>
      </c>
      <c r="I12" s="285">
        <v>229</v>
      </c>
      <c r="J12" s="504">
        <v>75295</v>
      </c>
    </row>
    <row r="13" spans="1:12" s="220" customFormat="1">
      <c r="A13" s="221">
        <v>2</v>
      </c>
      <c r="B13" s="120" t="s">
        <v>695</v>
      </c>
      <c r="C13" s="261">
        <v>1523</v>
      </c>
      <c r="D13" s="261">
        <v>180066</v>
      </c>
      <c r="E13" s="320">
        <v>239</v>
      </c>
      <c r="F13" s="263">
        <f t="shared" ref="F13:F41" si="0">D13*E13</f>
        <v>43035774</v>
      </c>
      <c r="G13" s="261">
        <v>1523</v>
      </c>
      <c r="H13" s="504">
        <v>37441390</v>
      </c>
      <c r="I13" s="285">
        <v>232</v>
      </c>
      <c r="J13" s="504">
        <v>161385</v>
      </c>
      <c r="L13" s="757"/>
    </row>
    <row r="14" spans="1:12" s="220" customFormat="1">
      <c r="A14" s="221">
        <v>3</v>
      </c>
      <c r="B14" s="120" t="s">
        <v>696</v>
      </c>
      <c r="C14" s="261">
        <v>951</v>
      </c>
      <c r="D14" s="261">
        <v>88753</v>
      </c>
      <c r="E14" s="320">
        <v>239</v>
      </c>
      <c r="F14" s="263">
        <f t="shared" si="0"/>
        <v>21211967</v>
      </c>
      <c r="G14" s="261">
        <v>944</v>
      </c>
      <c r="H14" s="504">
        <v>17795733</v>
      </c>
      <c r="I14" s="285">
        <v>225</v>
      </c>
      <c r="J14" s="504">
        <v>79092</v>
      </c>
      <c r="L14" s="757"/>
    </row>
    <row r="15" spans="1:12" s="220" customFormat="1">
      <c r="A15" s="221">
        <v>4</v>
      </c>
      <c r="B15" s="120" t="s">
        <v>697</v>
      </c>
      <c r="C15" s="261">
        <v>1092</v>
      </c>
      <c r="D15" s="261">
        <v>114772</v>
      </c>
      <c r="E15" s="320">
        <v>239</v>
      </c>
      <c r="F15" s="263">
        <f t="shared" si="0"/>
        <v>27430508</v>
      </c>
      <c r="G15" s="261">
        <v>1087</v>
      </c>
      <c r="H15" s="504">
        <v>21358577</v>
      </c>
      <c r="I15" s="542">
        <v>232</v>
      </c>
      <c r="J15" s="504">
        <v>92063</v>
      </c>
      <c r="L15" s="757"/>
    </row>
    <row r="16" spans="1:12" s="220" customFormat="1">
      <c r="A16" s="221">
        <v>5</v>
      </c>
      <c r="B16" s="120" t="s">
        <v>698</v>
      </c>
      <c r="C16" s="261">
        <v>1282</v>
      </c>
      <c r="D16" s="261">
        <v>115957</v>
      </c>
      <c r="E16" s="320">
        <v>239</v>
      </c>
      <c r="F16" s="263">
        <f t="shared" si="0"/>
        <v>27713723</v>
      </c>
      <c r="G16" s="261">
        <v>1305</v>
      </c>
      <c r="H16" s="504">
        <v>22654342</v>
      </c>
      <c r="I16" s="285">
        <v>220</v>
      </c>
      <c r="J16" s="504">
        <v>102974</v>
      </c>
      <c r="L16" s="757"/>
    </row>
    <row r="17" spans="1:12" s="220" customFormat="1">
      <c r="A17" s="221">
        <v>6</v>
      </c>
      <c r="B17" s="120" t="s">
        <v>699</v>
      </c>
      <c r="C17" s="261">
        <v>493</v>
      </c>
      <c r="D17" s="261">
        <v>35058</v>
      </c>
      <c r="E17" s="320">
        <v>239</v>
      </c>
      <c r="F17" s="263">
        <f t="shared" si="0"/>
        <v>8378862</v>
      </c>
      <c r="G17" s="261">
        <v>494</v>
      </c>
      <c r="H17" s="504">
        <v>6634176</v>
      </c>
      <c r="I17" s="285">
        <v>219</v>
      </c>
      <c r="J17" s="504">
        <v>30293</v>
      </c>
      <c r="L17" s="757"/>
    </row>
    <row r="18" spans="1:12" s="220" customFormat="1">
      <c r="A18" s="221">
        <v>7</v>
      </c>
      <c r="B18" s="120" t="s">
        <v>700</v>
      </c>
      <c r="C18" s="261">
        <v>1395</v>
      </c>
      <c r="D18" s="261">
        <v>106492</v>
      </c>
      <c r="E18" s="320">
        <v>239</v>
      </c>
      <c r="F18" s="263">
        <f t="shared" si="0"/>
        <v>25451588</v>
      </c>
      <c r="G18" s="261">
        <v>1364</v>
      </c>
      <c r="H18" s="504">
        <v>21667681</v>
      </c>
      <c r="I18" s="285">
        <v>227</v>
      </c>
      <c r="J18" s="504">
        <v>95452</v>
      </c>
      <c r="L18" s="757"/>
    </row>
    <row r="19" spans="1:12" s="220" customFormat="1">
      <c r="A19" s="221">
        <v>8</v>
      </c>
      <c r="B19" s="120" t="s">
        <v>701</v>
      </c>
      <c r="C19" s="261">
        <v>340</v>
      </c>
      <c r="D19" s="261">
        <v>21958</v>
      </c>
      <c r="E19" s="320">
        <v>239</v>
      </c>
      <c r="F19" s="263">
        <f t="shared" si="0"/>
        <v>5247962</v>
      </c>
      <c r="G19" s="261">
        <v>345</v>
      </c>
      <c r="H19" s="504">
        <v>4573858</v>
      </c>
      <c r="I19" s="285">
        <v>229</v>
      </c>
      <c r="J19" s="504">
        <v>19973</v>
      </c>
      <c r="L19" s="757"/>
    </row>
    <row r="20" spans="1:12" s="220" customFormat="1">
      <c r="A20" s="221">
        <v>9</v>
      </c>
      <c r="B20" s="120" t="s">
        <v>702</v>
      </c>
      <c r="C20" s="261">
        <v>823</v>
      </c>
      <c r="D20" s="261">
        <v>69914</v>
      </c>
      <c r="E20" s="320">
        <v>239</v>
      </c>
      <c r="F20" s="263">
        <f t="shared" si="0"/>
        <v>16709446</v>
      </c>
      <c r="G20" s="261">
        <v>816</v>
      </c>
      <c r="H20" s="504">
        <v>15512345</v>
      </c>
      <c r="I20" s="285">
        <v>229</v>
      </c>
      <c r="J20" s="507">
        <v>67739</v>
      </c>
      <c r="L20" s="757"/>
    </row>
    <row r="21" spans="1:12" s="220" customFormat="1">
      <c r="A21" s="221">
        <v>10</v>
      </c>
      <c r="B21" s="120" t="s">
        <v>703</v>
      </c>
      <c r="C21" s="261">
        <v>793</v>
      </c>
      <c r="D21" s="261">
        <v>58884</v>
      </c>
      <c r="E21" s="320">
        <v>239</v>
      </c>
      <c r="F21" s="263">
        <f t="shared" si="0"/>
        <v>14073276</v>
      </c>
      <c r="G21" s="261">
        <v>852</v>
      </c>
      <c r="H21" s="504">
        <v>11126085</v>
      </c>
      <c r="I21" s="285">
        <v>232</v>
      </c>
      <c r="J21" s="504">
        <v>47957</v>
      </c>
      <c r="L21" s="757"/>
    </row>
    <row r="22" spans="1:12" s="220" customFormat="1">
      <c r="A22" s="221">
        <v>11</v>
      </c>
      <c r="B22" s="120" t="s">
        <v>704</v>
      </c>
      <c r="C22" s="261">
        <v>2243</v>
      </c>
      <c r="D22" s="261">
        <v>208596</v>
      </c>
      <c r="E22" s="320">
        <v>239</v>
      </c>
      <c r="F22" s="263">
        <f t="shared" si="0"/>
        <v>49854444</v>
      </c>
      <c r="G22" s="261">
        <v>2186</v>
      </c>
      <c r="H22" s="504">
        <v>41073098</v>
      </c>
      <c r="I22" s="285">
        <v>224</v>
      </c>
      <c r="J22" s="504">
        <v>183362</v>
      </c>
      <c r="L22" s="757"/>
    </row>
    <row r="23" spans="1:12" s="220" customFormat="1">
      <c r="A23" s="221">
        <v>12</v>
      </c>
      <c r="B23" s="120" t="s">
        <v>705</v>
      </c>
      <c r="C23" s="261">
        <v>914</v>
      </c>
      <c r="D23" s="261">
        <v>53988</v>
      </c>
      <c r="E23" s="320">
        <v>239</v>
      </c>
      <c r="F23" s="263">
        <f t="shared" si="0"/>
        <v>12903132</v>
      </c>
      <c r="G23" s="261">
        <v>896</v>
      </c>
      <c r="H23" s="504">
        <v>11131238</v>
      </c>
      <c r="I23" s="285">
        <v>229</v>
      </c>
      <c r="J23" s="504">
        <v>48608</v>
      </c>
      <c r="L23" s="757"/>
    </row>
    <row r="24" spans="1:12" s="220" customFormat="1">
      <c r="A24" s="221">
        <v>13</v>
      </c>
      <c r="B24" s="120" t="s">
        <v>706</v>
      </c>
      <c r="C24" s="261">
        <v>1285</v>
      </c>
      <c r="D24" s="261">
        <v>124377</v>
      </c>
      <c r="E24" s="320">
        <v>239</v>
      </c>
      <c r="F24" s="263">
        <f t="shared" si="0"/>
        <v>29726103</v>
      </c>
      <c r="G24" s="261">
        <v>1280</v>
      </c>
      <c r="H24" s="504">
        <v>25682409</v>
      </c>
      <c r="I24" s="285">
        <v>232</v>
      </c>
      <c r="J24" s="504">
        <v>110700</v>
      </c>
      <c r="L24" s="757"/>
    </row>
    <row r="25" spans="1:12" s="220" customFormat="1">
      <c r="A25" s="221">
        <v>14</v>
      </c>
      <c r="B25" s="120" t="s">
        <v>707</v>
      </c>
      <c r="C25" s="261">
        <v>377</v>
      </c>
      <c r="D25" s="261">
        <v>25548</v>
      </c>
      <c r="E25" s="320">
        <v>239</v>
      </c>
      <c r="F25" s="263">
        <f t="shared" si="0"/>
        <v>6105972</v>
      </c>
      <c r="G25" s="261">
        <v>368</v>
      </c>
      <c r="H25" s="504">
        <v>5278084</v>
      </c>
      <c r="I25" s="542">
        <v>222</v>
      </c>
      <c r="J25" s="504">
        <v>23775</v>
      </c>
      <c r="L25" s="757"/>
    </row>
    <row r="26" spans="1:12" s="220" customFormat="1">
      <c r="A26" s="221">
        <v>15</v>
      </c>
      <c r="B26" s="120" t="s">
        <v>708</v>
      </c>
      <c r="C26" s="261">
        <v>1578</v>
      </c>
      <c r="D26" s="261">
        <v>136440</v>
      </c>
      <c r="E26" s="320">
        <v>239</v>
      </c>
      <c r="F26" s="263">
        <f t="shared" si="0"/>
        <v>32609160</v>
      </c>
      <c r="G26" s="385">
        <v>1566</v>
      </c>
      <c r="H26" s="504">
        <v>27119113</v>
      </c>
      <c r="I26" s="542">
        <v>226</v>
      </c>
      <c r="J26" s="504">
        <v>119996</v>
      </c>
      <c r="L26" s="757"/>
    </row>
    <row r="27" spans="1:12">
      <c r="A27" s="221">
        <v>16</v>
      </c>
      <c r="B27" s="229" t="s">
        <v>709</v>
      </c>
      <c r="C27" s="262">
        <v>1107</v>
      </c>
      <c r="D27" s="262">
        <v>87095</v>
      </c>
      <c r="E27" s="320">
        <v>239</v>
      </c>
      <c r="F27" s="263">
        <f t="shared" si="0"/>
        <v>20815705</v>
      </c>
      <c r="G27" s="262">
        <v>1101</v>
      </c>
      <c r="H27" s="325">
        <v>15736603</v>
      </c>
      <c r="I27" s="543">
        <v>223</v>
      </c>
      <c r="J27" s="325">
        <v>70568</v>
      </c>
      <c r="L27" s="757"/>
    </row>
    <row r="28" spans="1:12">
      <c r="A28" s="221">
        <v>17</v>
      </c>
      <c r="B28" s="229" t="s">
        <v>710</v>
      </c>
      <c r="C28" s="262">
        <v>1137</v>
      </c>
      <c r="D28" s="262">
        <v>91707</v>
      </c>
      <c r="E28" s="320">
        <v>239</v>
      </c>
      <c r="F28" s="263">
        <f t="shared" si="0"/>
        <v>21917973</v>
      </c>
      <c r="G28" s="262">
        <v>1131</v>
      </c>
      <c r="H28" s="325">
        <v>19015850</v>
      </c>
      <c r="I28" s="543">
        <v>225</v>
      </c>
      <c r="J28" s="325">
        <v>84515</v>
      </c>
      <c r="L28" s="757"/>
    </row>
    <row r="29" spans="1:12">
      <c r="A29" s="221">
        <v>18</v>
      </c>
      <c r="B29" s="229" t="s">
        <v>711</v>
      </c>
      <c r="C29" s="262">
        <v>1666</v>
      </c>
      <c r="D29" s="262">
        <v>159031</v>
      </c>
      <c r="E29" s="320">
        <v>239</v>
      </c>
      <c r="F29" s="263">
        <f t="shared" si="0"/>
        <v>38008409</v>
      </c>
      <c r="G29" s="262">
        <v>1659</v>
      </c>
      <c r="H29" s="325">
        <v>31550403</v>
      </c>
      <c r="I29" s="543">
        <v>231</v>
      </c>
      <c r="J29" s="325">
        <v>136582</v>
      </c>
      <c r="L29" s="757"/>
    </row>
    <row r="30" spans="1:12">
      <c r="A30" s="221">
        <v>19</v>
      </c>
      <c r="B30" s="229" t="s">
        <v>712</v>
      </c>
      <c r="C30" s="262">
        <v>914</v>
      </c>
      <c r="D30" s="262">
        <v>92170</v>
      </c>
      <c r="E30" s="320">
        <v>239</v>
      </c>
      <c r="F30" s="263">
        <f t="shared" si="0"/>
        <v>22028630</v>
      </c>
      <c r="G30" s="262">
        <v>881</v>
      </c>
      <c r="H30" s="325">
        <v>18419911</v>
      </c>
      <c r="I30" s="543">
        <v>227</v>
      </c>
      <c r="J30" s="325">
        <v>81145</v>
      </c>
      <c r="L30" s="757"/>
    </row>
    <row r="31" spans="1:12">
      <c r="A31" s="221">
        <v>20</v>
      </c>
      <c r="B31" s="229" t="s">
        <v>713</v>
      </c>
      <c r="C31" s="262">
        <v>1652</v>
      </c>
      <c r="D31" s="262">
        <v>133037</v>
      </c>
      <c r="E31" s="320">
        <v>239</v>
      </c>
      <c r="F31" s="263">
        <f t="shared" si="0"/>
        <v>31795843</v>
      </c>
      <c r="G31" s="262">
        <v>1652</v>
      </c>
      <c r="H31" s="325">
        <v>29185708</v>
      </c>
      <c r="I31" s="543">
        <v>231</v>
      </c>
      <c r="J31" s="325">
        <v>126345</v>
      </c>
      <c r="L31" s="757"/>
    </row>
    <row r="32" spans="1:12">
      <c r="A32" s="221">
        <v>21</v>
      </c>
      <c r="B32" s="229" t="s">
        <v>714</v>
      </c>
      <c r="C32" s="262">
        <v>876</v>
      </c>
      <c r="D32" s="262">
        <v>78078</v>
      </c>
      <c r="E32" s="320">
        <v>239</v>
      </c>
      <c r="F32" s="263">
        <f t="shared" si="0"/>
        <v>18660642</v>
      </c>
      <c r="G32" s="262">
        <v>872</v>
      </c>
      <c r="H32" s="325">
        <v>17192884</v>
      </c>
      <c r="I32" s="543">
        <v>222</v>
      </c>
      <c r="J32" s="325">
        <v>77445</v>
      </c>
      <c r="L32" s="757"/>
    </row>
    <row r="33" spans="1:12">
      <c r="A33" s="221">
        <v>22</v>
      </c>
      <c r="B33" s="229" t="s">
        <v>715</v>
      </c>
      <c r="C33" s="262">
        <v>2777</v>
      </c>
      <c r="D33" s="262">
        <v>236702</v>
      </c>
      <c r="E33" s="320">
        <v>239</v>
      </c>
      <c r="F33" s="263">
        <f t="shared" si="0"/>
        <v>56571778</v>
      </c>
      <c r="G33" s="262">
        <v>2761</v>
      </c>
      <c r="H33" s="325">
        <v>51060741</v>
      </c>
      <c r="I33" s="286">
        <v>232</v>
      </c>
      <c r="J33" s="325">
        <v>220089</v>
      </c>
      <c r="L33" s="757"/>
    </row>
    <row r="34" spans="1:12">
      <c r="A34" s="221">
        <v>23</v>
      </c>
      <c r="B34" s="229" t="s">
        <v>716</v>
      </c>
      <c r="C34" s="262">
        <v>1203</v>
      </c>
      <c r="D34" s="262">
        <v>138500</v>
      </c>
      <c r="E34" s="320">
        <v>239</v>
      </c>
      <c r="F34" s="263">
        <f t="shared" si="0"/>
        <v>33101500</v>
      </c>
      <c r="G34" s="262">
        <v>1190</v>
      </c>
      <c r="H34" s="325">
        <v>26927575</v>
      </c>
      <c r="I34" s="286">
        <v>228</v>
      </c>
      <c r="J34" s="325">
        <v>118103</v>
      </c>
      <c r="L34" s="757"/>
    </row>
    <row r="35" spans="1:12">
      <c r="A35" s="221">
        <v>24</v>
      </c>
      <c r="B35" s="229" t="s">
        <v>717</v>
      </c>
      <c r="C35" s="262">
        <v>705</v>
      </c>
      <c r="D35" s="262">
        <v>55667</v>
      </c>
      <c r="E35" s="320">
        <v>239</v>
      </c>
      <c r="F35" s="263">
        <f t="shared" si="0"/>
        <v>13304413</v>
      </c>
      <c r="G35" s="262">
        <v>696</v>
      </c>
      <c r="H35" s="325">
        <v>11048248</v>
      </c>
      <c r="I35" s="286">
        <v>228</v>
      </c>
      <c r="J35" s="325">
        <v>48457</v>
      </c>
      <c r="L35" s="757"/>
    </row>
    <row r="36" spans="1:12">
      <c r="A36" s="221">
        <v>25</v>
      </c>
      <c r="B36" s="229" t="s">
        <v>718</v>
      </c>
      <c r="C36" s="262">
        <v>550</v>
      </c>
      <c r="D36" s="262">
        <v>56608</v>
      </c>
      <c r="E36" s="320">
        <v>239</v>
      </c>
      <c r="F36" s="263">
        <f t="shared" si="0"/>
        <v>13529312</v>
      </c>
      <c r="G36" s="262">
        <v>548</v>
      </c>
      <c r="H36" s="325">
        <v>10970906</v>
      </c>
      <c r="I36" s="286">
        <v>222</v>
      </c>
      <c r="J36" s="325">
        <v>49418</v>
      </c>
      <c r="L36" s="757"/>
    </row>
    <row r="37" spans="1:12">
      <c r="A37" s="221">
        <v>26</v>
      </c>
      <c r="B37" s="229" t="s">
        <v>719</v>
      </c>
      <c r="C37" s="262">
        <v>1224</v>
      </c>
      <c r="D37" s="262">
        <v>80165</v>
      </c>
      <c r="E37" s="320">
        <v>239</v>
      </c>
      <c r="F37" s="263">
        <f t="shared" si="0"/>
        <v>19159435</v>
      </c>
      <c r="G37" s="262">
        <v>1218</v>
      </c>
      <c r="H37" s="325">
        <v>18716349</v>
      </c>
      <c r="I37" s="341">
        <v>232</v>
      </c>
      <c r="J37" s="325">
        <v>80674</v>
      </c>
      <c r="L37" s="757"/>
    </row>
    <row r="38" spans="1:12">
      <c r="A38" s="221">
        <v>27</v>
      </c>
      <c r="B38" s="229" t="s">
        <v>720</v>
      </c>
      <c r="C38" s="262">
        <v>1370</v>
      </c>
      <c r="D38" s="262">
        <v>93014</v>
      </c>
      <c r="E38" s="320">
        <v>239</v>
      </c>
      <c r="F38" s="263">
        <f t="shared" si="0"/>
        <v>22230346</v>
      </c>
      <c r="G38" s="262">
        <v>1293</v>
      </c>
      <c r="H38" s="325">
        <v>20450326</v>
      </c>
      <c r="I38" s="286">
        <v>219</v>
      </c>
      <c r="J38" s="325">
        <v>93380</v>
      </c>
      <c r="L38" s="757"/>
    </row>
    <row r="39" spans="1:12">
      <c r="A39" s="221">
        <v>28</v>
      </c>
      <c r="B39" s="229" t="s">
        <v>721</v>
      </c>
      <c r="C39" s="262">
        <v>854</v>
      </c>
      <c r="D39" s="262">
        <v>62994</v>
      </c>
      <c r="E39" s="320">
        <v>239</v>
      </c>
      <c r="F39" s="263">
        <f t="shared" si="0"/>
        <v>15055566</v>
      </c>
      <c r="G39" s="262">
        <v>852</v>
      </c>
      <c r="H39" s="325">
        <v>11729486</v>
      </c>
      <c r="I39" s="286">
        <v>222</v>
      </c>
      <c r="J39" s="325">
        <v>52836</v>
      </c>
      <c r="L39" s="757"/>
    </row>
    <row r="40" spans="1:12">
      <c r="A40" s="221">
        <v>29</v>
      </c>
      <c r="B40" s="229" t="s">
        <v>722</v>
      </c>
      <c r="C40" s="262">
        <v>556</v>
      </c>
      <c r="D40" s="262">
        <v>35764</v>
      </c>
      <c r="E40" s="320">
        <v>239</v>
      </c>
      <c r="F40" s="263">
        <f t="shared" si="0"/>
        <v>8547596</v>
      </c>
      <c r="G40" s="262">
        <v>552</v>
      </c>
      <c r="H40" s="325">
        <v>7957207</v>
      </c>
      <c r="I40" s="286">
        <v>223</v>
      </c>
      <c r="J40" s="325">
        <v>35683</v>
      </c>
      <c r="L40" s="757"/>
    </row>
    <row r="41" spans="1:12">
      <c r="A41" s="221">
        <v>30</v>
      </c>
      <c r="B41" s="229" t="s">
        <v>723</v>
      </c>
      <c r="C41" s="262">
        <v>1642</v>
      </c>
      <c r="D41" s="262">
        <v>143340</v>
      </c>
      <c r="E41" s="320">
        <v>239</v>
      </c>
      <c r="F41" s="263">
        <f t="shared" si="0"/>
        <v>34258260</v>
      </c>
      <c r="G41" s="262">
        <v>1595</v>
      </c>
      <c r="H41" s="325">
        <v>27552843</v>
      </c>
      <c r="I41" s="286">
        <v>228</v>
      </c>
      <c r="J41" s="325">
        <v>120846</v>
      </c>
      <c r="L41" s="757"/>
    </row>
    <row r="42" spans="1:12">
      <c r="A42" s="384"/>
      <c r="B42" s="371" t="s">
        <v>724</v>
      </c>
      <c r="C42" s="367">
        <f>SUM(C12:C41)</f>
        <v>34231</v>
      </c>
      <c r="D42" s="367">
        <f>SUM(D12:D41)</f>
        <v>2961774</v>
      </c>
      <c r="E42" s="395">
        <v>239</v>
      </c>
      <c r="F42" s="378">
        <f>SUM(F12:F41)</f>
        <v>707863986</v>
      </c>
      <c r="G42" s="764">
        <f>SUM(G12:G41)</f>
        <v>33929</v>
      </c>
      <c r="H42" s="397">
        <f>SUM(H12:H41)</f>
        <v>603805660</v>
      </c>
      <c r="I42" s="397"/>
      <c r="J42" s="764">
        <f>SUM(J12:J41)</f>
        <v>2654750</v>
      </c>
      <c r="K42" s="770"/>
      <c r="L42" s="757"/>
    </row>
    <row r="43" spans="1:12">
      <c r="A43" s="9"/>
      <c r="B43" s="24"/>
      <c r="C43" s="24"/>
      <c r="D43" s="18"/>
      <c r="E43" s="18"/>
      <c r="F43" s="18"/>
      <c r="G43" s="18"/>
      <c r="H43" s="18"/>
      <c r="I43" s="18"/>
      <c r="J43" s="18"/>
    </row>
    <row r="44" spans="1:12">
      <c r="A44" s="9"/>
      <c r="B44" s="24"/>
      <c r="C44" s="24"/>
      <c r="D44" s="18"/>
      <c r="E44" s="18"/>
      <c r="F44" s="18"/>
      <c r="G44" s="644"/>
      <c r="H44" s="18"/>
      <c r="I44" s="18"/>
      <c r="J44" s="18"/>
    </row>
    <row r="45" spans="1:12">
      <c r="A45" s="9"/>
      <c r="B45" s="24"/>
      <c r="C45" s="24"/>
      <c r="D45" s="18"/>
      <c r="E45" s="18"/>
      <c r="F45" s="18"/>
      <c r="G45" s="18"/>
      <c r="H45" s="18"/>
      <c r="I45" s="18"/>
      <c r="J45" s="18"/>
    </row>
    <row r="46" spans="1:12" ht="15.75" customHeight="1">
      <c r="A46" s="12" t="s">
        <v>11</v>
      </c>
      <c r="B46" s="12"/>
      <c r="C46" s="12"/>
      <c r="D46" s="12"/>
      <c r="E46" s="12"/>
      <c r="F46" s="12"/>
      <c r="G46" s="12"/>
      <c r="I46" s="923" t="s">
        <v>12</v>
      </c>
      <c r="J46" s="923"/>
    </row>
    <row r="47" spans="1:12" ht="12.75" customHeight="1">
      <c r="A47" s="926" t="s">
        <v>13</v>
      </c>
      <c r="B47" s="926"/>
      <c r="C47" s="926"/>
      <c r="D47" s="926"/>
      <c r="E47" s="926"/>
      <c r="F47" s="926"/>
      <c r="G47" s="926"/>
      <c r="H47" s="926"/>
      <c r="I47" s="926"/>
      <c r="J47" s="926"/>
    </row>
    <row r="48" spans="1:12" ht="12.75" customHeight="1">
      <c r="A48" s="926" t="s">
        <v>19</v>
      </c>
      <c r="B48" s="926"/>
      <c r="C48" s="926"/>
      <c r="D48" s="926"/>
      <c r="E48" s="926"/>
      <c r="F48" s="926"/>
      <c r="G48" s="926"/>
      <c r="H48" s="926"/>
      <c r="I48" s="926"/>
      <c r="J48" s="926"/>
    </row>
    <row r="49" spans="1:10">
      <c r="A49" s="12"/>
      <c r="B49" s="12"/>
      <c r="C49" s="12"/>
      <c r="E49" s="12"/>
      <c r="H49" s="911" t="s">
        <v>83</v>
      </c>
      <c r="I49" s="911"/>
      <c r="J49" s="911"/>
    </row>
    <row r="53" spans="1:10">
      <c r="A53" s="226"/>
      <c r="B53" s="226"/>
      <c r="C53" s="226"/>
      <c r="D53" s="226"/>
      <c r="E53" s="226"/>
      <c r="F53" s="226"/>
      <c r="G53" s="226"/>
      <c r="H53" s="226"/>
      <c r="I53" s="226"/>
      <c r="J53" s="226"/>
    </row>
    <row r="55" spans="1:10">
      <c r="A55" s="226"/>
      <c r="B55" s="226"/>
      <c r="C55" s="226"/>
      <c r="D55" s="226"/>
      <c r="E55" s="226"/>
      <c r="F55" s="226"/>
      <c r="G55" s="226"/>
      <c r="H55" s="226"/>
      <c r="I55" s="226"/>
      <c r="J55" s="226"/>
    </row>
  </sheetData>
  <mergeCells count="14">
    <mergeCell ref="I46:J46"/>
    <mergeCell ref="H49:J49"/>
    <mergeCell ref="A47:J47"/>
    <mergeCell ref="A48:J48"/>
    <mergeCell ref="E1:I1"/>
    <mergeCell ref="A2:J2"/>
    <mergeCell ref="A3:J3"/>
    <mergeCell ref="G9:J9"/>
    <mergeCell ref="C9:F9"/>
    <mergeCell ref="H8:J8"/>
    <mergeCell ref="A5:J5"/>
    <mergeCell ref="A9:A10"/>
    <mergeCell ref="B9:B10"/>
    <mergeCell ref="A8:B8"/>
  </mergeCells>
  <phoneticPr fontId="0" type="noConversion"/>
  <printOptions horizontalCentered="1"/>
  <pageMargins left="0.70866141732283472" right="0.70866141732283472" top="0.23622047244094491" bottom="0" header="0.31496062992125984" footer="0.31496062992125984"/>
  <pageSetup paperSize="9" scale="84" orientation="landscape" r:id="rId1"/>
  <drawing r:id="rId2"/>
</worksheet>
</file>

<file path=xl/worksheets/sheet15.xml><?xml version="1.0" encoding="utf-8"?>
<worksheet xmlns="http://schemas.openxmlformats.org/spreadsheetml/2006/main" xmlns:r="http://schemas.openxmlformats.org/officeDocument/2006/relationships">
  <sheetPr>
    <pageSetUpPr fitToPage="1"/>
  </sheetPr>
  <dimension ref="A1:K55"/>
  <sheetViews>
    <sheetView topLeftCell="A22" zoomScaleSheetLayoutView="90" workbookViewId="0">
      <selection activeCell="L42" sqref="L42"/>
    </sheetView>
  </sheetViews>
  <sheetFormatPr defaultRowHeight="12.75"/>
  <cols>
    <col min="1" max="1" width="7.42578125" style="13" customWidth="1"/>
    <col min="2" max="2" width="17.140625" style="13" customWidth="1"/>
    <col min="3" max="3" width="11" style="13" customWidth="1"/>
    <col min="4" max="4" width="10" style="13" customWidth="1"/>
    <col min="5" max="5" width="14.140625" style="13" customWidth="1"/>
    <col min="6" max="6" width="15.140625" style="13" customWidth="1"/>
    <col min="7" max="7" width="13.28515625" style="13" customWidth="1"/>
    <col min="8" max="8" width="14.7109375" style="13" customWidth="1"/>
    <col min="9" max="9" width="16.7109375" style="13" customWidth="1"/>
    <col min="10" max="10" width="19.28515625" style="13" customWidth="1"/>
    <col min="11" max="16384" width="9.140625" style="13"/>
  </cols>
  <sheetData>
    <row r="1" spans="1:11" customFormat="1">
      <c r="E1" s="912"/>
      <c r="F1" s="912"/>
      <c r="G1" s="912"/>
      <c r="H1" s="912"/>
      <c r="I1" s="912"/>
      <c r="J1" s="111" t="s">
        <v>391</v>
      </c>
    </row>
    <row r="2" spans="1:11" customFormat="1" ht="15">
      <c r="A2" s="1033" t="s">
        <v>0</v>
      </c>
      <c r="B2" s="1033"/>
      <c r="C2" s="1033"/>
      <c r="D2" s="1033"/>
      <c r="E2" s="1033"/>
      <c r="F2" s="1033"/>
      <c r="G2" s="1033"/>
      <c r="H2" s="1033"/>
      <c r="I2" s="1033"/>
      <c r="J2" s="1033"/>
    </row>
    <row r="3" spans="1:11" customFormat="1" ht="20.25">
      <c r="A3" s="909" t="s">
        <v>822</v>
      </c>
      <c r="B3" s="909"/>
      <c r="C3" s="909"/>
      <c r="D3" s="909"/>
      <c r="E3" s="909"/>
      <c r="F3" s="909"/>
      <c r="G3" s="909"/>
      <c r="H3" s="909"/>
      <c r="I3" s="909"/>
      <c r="J3" s="909"/>
    </row>
    <row r="4" spans="1:11" customFormat="1" ht="14.25" customHeight="1"/>
    <row r="5" spans="1:11" ht="17.25" customHeight="1">
      <c r="A5" s="1047" t="s">
        <v>844</v>
      </c>
      <c r="B5" s="1047"/>
      <c r="C5" s="1047"/>
      <c r="D5" s="1047"/>
      <c r="E5" s="1047"/>
      <c r="F5" s="1047"/>
      <c r="G5" s="1047"/>
      <c r="H5" s="1047"/>
      <c r="I5" s="1047"/>
      <c r="J5" s="1047"/>
    </row>
    <row r="6" spans="1:11" ht="13.5" customHeight="1">
      <c r="A6" s="1"/>
      <c r="B6" s="1"/>
      <c r="C6" s="1"/>
      <c r="D6" s="1"/>
      <c r="E6" s="1"/>
      <c r="F6" s="1"/>
      <c r="G6" s="1"/>
      <c r="H6" s="1"/>
      <c r="I6" s="1"/>
      <c r="J6" s="1"/>
    </row>
    <row r="7" spans="1:11" ht="0.75" customHeight="1"/>
    <row r="8" spans="1:11">
      <c r="A8" s="911" t="s">
        <v>744</v>
      </c>
      <c r="B8" s="911"/>
      <c r="C8" s="25"/>
      <c r="H8" s="1042" t="s">
        <v>978</v>
      </c>
      <c r="I8" s="1042"/>
      <c r="J8" s="1042"/>
    </row>
    <row r="9" spans="1:11">
      <c r="A9" s="893" t="s">
        <v>2</v>
      </c>
      <c r="B9" s="893" t="s">
        <v>3</v>
      </c>
      <c r="C9" s="853" t="s">
        <v>843</v>
      </c>
      <c r="D9" s="983"/>
      <c r="E9" s="983"/>
      <c r="F9" s="854"/>
      <c r="G9" s="853" t="s">
        <v>104</v>
      </c>
      <c r="H9" s="983"/>
      <c r="I9" s="983"/>
      <c r="J9" s="854"/>
    </row>
    <row r="10" spans="1:11" ht="51" customHeight="1">
      <c r="A10" s="893"/>
      <c r="B10" s="893"/>
      <c r="C10" s="349" t="s">
        <v>195</v>
      </c>
      <c r="D10" s="349" t="s">
        <v>16</v>
      </c>
      <c r="E10" s="398" t="s">
        <v>979</v>
      </c>
      <c r="F10" s="382" t="s">
        <v>213</v>
      </c>
      <c r="G10" s="349" t="s">
        <v>195</v>
      </c>
      <c r="H10" s="392" t="s">
        <v>17</v>
      </c>
      <c r="I10" s="399" t="s">
        <v>114</v>
      </c>
      <c r="J10" s="349" t="s">
        <v>214</v>
      </c>
    </row>
    <row r="11" spans="1:11">
      <c r="A11" s="349">
        <v>1</v>
      </c>
      <c r="B11" s="349">
        <v>2</v>
      </c>
      <c r="C11" s="349">
        <v>3</v>
      </c>
      <c r="D11" s="349">
        <v>4</v>
      </c>
      <c r="E11" s="349">
        <v>5</v>
      </c>
      <c r="F11" s="382">
        <v>6</v>
      </c>
      <c r="G11" s="349">
        <v>7</v>
      </c>
      <c r="H11" s="392">
        <v>8</v>
      </c>
      <c r="I11" s="349">
        <v>9</v>
      </c>
      <c r="J11" s="349">
        <v>10</v>
      </c>
    </row>
    <row r="12" spans="1:11" s="220" customFormat="1">
      <c r="A12" s="221">
        <v>1</v>
      </c>
      <c r="B12" s="120" t="s">
        <v>694</v>
      </c>
      <c r="C12" s="261">
        <v>859</v>
      </c>
      <c r="D12" s="261">
        <v>47535</v>
      </c>
      <c r="E12" s="257">
        <v>239</v>
      </c>
      <c r="F12" s="263">
        <f>D12*E12</f>
        <v>11360865</v>
      </c>
      <c r="G12" s="261">
        <v>758</v>
      </c>
      <c r="H12" s="504">
        <v>10792046</v>
      </c>
      <c r="I12" s="285">
        <v>229</v>
      </c>
      <c r="J12" s="284">
        <v>47127</v>
      </c>
      <c r="K12" s="700"/>
    </row>
    <row r="13" spans="1:11" s="220" customFormat="1">
      <c r="A13" s="221">
        <v>2</v>
      </c>
      <c r="B13" s="120" t="s">
        <v>695</v>
      </c>
      <c r="C13" s="261">
        <v>1622</v>
      </c>
      <c r="D13" s="261">
        <v>107510</v>
      </c>
      <c r="E13" s="320">
        <v>239</v>
      </c>
      <c r="F13" s="263">
        <f t="shared" ref="F13:F41" si="0">D13*E13</f>
        <v>25694890</v>
      </c>
      <c r="G13" s="261">
        <v>1622</v>
      </c>
      <c r="H13" s="504">
        <v>24021971</v>
      </c>
      <c r="I13" s="285">
        <v>232</v>
      </c>
      <c r="J13" s="284">
        <v>103543</v>
      </c>
      <c r="K13" s="700"/>
    </row>
    <row r="14" spans="1:11" s="220" customFormat="1">
      <c r="A14" s="221">
        <v>3</v>
      </c>
      <c r="B14" s="120" t="s">
        <v>696</v>
      </c>
      <c r="C14" s="261">
        <v>1003</v>
      </c>
      <c r="D14" s="261">
        <v>53464</v>
      </c>
      <c r="E14" s="320">
        <v>239</v>
      </c>
      <c r="F14" s="263">
        <f t="shared" si="0"/>
        <v>12777896</v>
      </c>
      <c r="G14" s="261">
        <v>880</v>
      </c>
      <c r="H14" s="504">
        <v>12470969</v>
      </c>
      <c r="I14" s="285">
        <v>225</v>
      </c>
      <c r="J14" s="284">
        <v>55427</v>
      </c>
      <c r="K14" s="700"/>
    </row>
    <row r="15" spans="1:11" s="220" customFormat="1">
      <c r="A15" s="221">
        <v>4</v>
      </c>
      <c r="B15" s="120" t="s">
        <v>697</v>
      </c>
      <c r="C15" s="261">
        <v>1024</v>
      </c>
      <c r="D15" s="261">
        <v>64959</v>
      </c>
      <c r="E15" s="320">
        <v>239</v>
      </c>
      <c r="F15" s="263">
        <f t="shared" si="0"/>
        <v>15525201</v>
      </c>
      <c r="G15" s="261">
        <v>840</v>
      </c>
      <c r="H15" s="504">
        <v>15025386</v>
      </c>
      <c r="I15" s="285">
        <v>232</v>
      </c>
      <c r="J15" s="284">
        <v>64765</v>
      </c>
      <c r="K15" s="700"/>
    </row>
    <row r="16" spans="1:11" s="220" customFormat="1">
      <c r="A16" s="221">
        <v>5</v>
      </c>
      <c r="B16" s="120" t="s">
        <v>698</v>
      </c>
      <c r="C16" s="261">
        <v>1243</v>
      </c>
      <c r="D16" s="261">
        <v>71001</v>
      </c>
      <c r="E16" s="320">
        <v>239</v>
      </c>
      <c r="F16" s="263">
        <f t="shared" si="0"/>
        <v>16969239</v>
      </c>
      <c r="G16" s="261">
        <v>1217</v>
      </c>
      <c r="H16" s="504">
        <v>14372069</v>
      </c>
      <c r="I16" s="285">
        <v>220</v>
      </c>
      <c r="J16" s="284">
        <v>65328</v>
      </c>
      <c r="K16" s="700"/>
    </row>
    <row r="17" spans="1:11" s="220" customFormat="1">
      <c r="A17" s="221">
        <v>6</v>
      </c>
      <c r="B17" s="120" t="s">
        <v>699</v>
      </c>
      <c r="C17" s="261">
        <v>359</v>
      </c>
      <c r="D17" s="261">
        <v>21671</v>
      </c>
      <c r="E17" s="320">
        <v>239</v>
      </c>
      <c r="F17" s="263">
        <f t="shared" si="0"/>
        <v>5179369</v>
      </c>
      <c r="G17" s="261">
        <v>313</v>
      </c>
      <c r="H17" s="504">
        <v>4384024</v>
      </c>
      <c r="I17" s="285">
        <v>219</v>
      </c>
      <c r="J17" s="284">
        <v>20018</v>
      </c>
      <c r="K17" s="700"/>
    </row>
    <row r="18" spans="1:11" s="220" customFormat="1">
      <c r="A18" s="221">
        <v>7</v>
      </c>
      <c r="B18" s="120" t="s">
        <v>700</v>
      </c>
      <c r="C18" s="261">
        <v>1292</v>
      </c>
      <c r="D18" s="261">
        <v>73031</v>
      </c>
      <c r="E18" s="320">
        <v>239</v>
      </c>
      <c r="F18" s="263">
        <f t="shared" si="0"/>
        <v>17454409</v>
      </c>
      <c r="G18" s="261">
        <v>1040</v>
      </c>
      <c r="H18" s="504">
        <v>15602692</v>
      </c>
      <c r="I18" s="285">
        <v>227</v>
      </c>
      <c r="J18" s="284">
        <v>68734</v>
      </c>
      <c r="K18" s="700"/>
    </row>
    <row r="19" spans="1:11" s="220" customFormat="1">
      <c r="A19" s="221">
        <v>8</v>
      </c>
      <c r="B19" s="120" t="s">
        <v>701</v>
      </c>
      <c r="C19" s="261">
        <v>325</v>
      </c>
      <c r="D19" s="261">
        <v>15198</v>
      </c>
      <c r="E19" s="320">
        <v>239</v>
      </c>
      <c r="F19" s="263">
        <f t="shared" si="0"/>
        <v>3632322</v>
      </c>
      <c r="G19" s="261">
        <v>254</v>
      </c>
      <c r="H19" s="504">
        <v>3366371</v>
      </c>
      <c r="I19" s="285">
        <v>229</v>
      </c>
      <c r="J19" s="284">
        <v>14700</v>
      </c>
      <c r="K19" s="700"/>
    </row>
    <row r="20" spans="1:11" s="220" customFormat="1">
      <c r="A20" s="221">
        <v>9</v>
      </c>
      <c r="B20" s="120" t="s">
        <v>702</v>
      </c>
      <c r="C20" s="261">
        <v>906</v>
      </c>
      <c r="D20" s="261">
        <v>44646</v>
      </c>
      <c r="E20" s="320">
        <v>239</v>
      </c>
      <c r="F20" s="263">
        <f t="shared" si="0"/>
        <v>10670394</v>
      </c>
      <c r="G20" s="261">
        <v>741</v>
      </c>
      <c r="H20" s="504">
        <v>9895687</v>
      </c>
      <c r="I20" s="285">
        <v>229</v>
      </c>
      <c r="J20" s="492">
        <v>43213</v>
      </c>
      <c r="K20" s="700"/>
    </row>
    <row r="21" spans="1:11" s="220" customFormat="1">
      <c r="A21" s="221">
        <v>10</v>
      </c>
      <c r="B21" s="120" t="s">
        <v>703</v>
      </c>
      <c r="C21" s="261">
        <v>638</v>
      </c>
      <c r="D21" s="261">
        <v>25500</v>
      </c>
      <c r="E21" s="320">
        <v>239</v>
      </c>
      <c r="F21" s="263">
        <f t="shared" si="0"/>
        <v>6094500</v>
      </c>
      <c r="G21" s="261">
        <v>564</v>
      </c>
      <c r="H21" s="504">
        <v>4994406</v>
      </c>
      <c r="I21" s="285">
        <v>232</v>
      </c>
      <c r="J21" s="284">
        <v>21528</v>
      </c>
      <c r="K21" s="700"/>
    </row>
    <row r="22" spans="1:11" s="220" customFormat="1">
      <c r="A22" s="221">
        <v>11</v>
      </c>
      <c r="B22" s="120" t="s">
        <v>704</v>
      </c>
      <c r="C22" s="261">
        <v>1692</v>
      </c>
      <c r="D22" s="261">
        <v>134843</v>
      </c>
      <c r="E22" s="320">
        <v>239</v>
      </c>
      <c r="F22" s="263">
        <f t="shared" si="0"/>
        <v>32227477</v>
      </c>
      <c r="G22" s="261">
        <v>1409</v>
      </c>
      <c r="H22" s="504">
        <v>30321910</v>
      </c>
      <c r="I22" s="285">
        <v>224</v>
      </c>
      <c r="J22" s="284">
        <v>135366</v>
      </c>
      <c r="K22" s="700"/>
    </row>
    <row r="23" spans="1:11" s="220" customFormat="1">
      <c r="A23" s="221">
        <v>12</v>
      </c>
      <c r="B23" s="120" t="s">
        <v>705</v>
      </c>
      <c r="C23" s="261">
        <v>783</v>
      </c>
      <c r="D23" s="261">
        <v>36782</v>
      </c>
      <c r="E23" s="320">
        <v>239</v>
      </c>
      <c r="F23" s="263">
        <f t="shared" si="0"/>
        <v>8790898</v>
      </c>
      <c r="G23" s="261">
        <v>636</v>
      </c>
      <c r="H23" s="504">
        <v>7795988</v>
      </c>
      <c r="I23" s="285">
        <v>229</v>
      </c>
      <c r="J23" s="284">
        <v>34044</v>
      </c>
      <c r="K23" s="700"/>
    </row>
    <row r="24" spans="1:11" s="220" customFormat="1">
      <c r="A24" s="221">
        <v>13</v>
      </c>
      <c r="B24" s="120" t="s">
        <v>706</v>
      </c>
      <c r="C24" s="261">
        <v>1352</v>
      </c>
      <c r="D24" s="261">
        <v>68775</v>
      </c>
      <c r="E24" s="320">
        <v>239</v>
      </c>
      <c r="F24" s="263">
        <f t="shared" si="0"/>
        <v>16437225</v>
      </c>
      <c r="G24" s="261">
        <v>1264</v>
      </c>
      <c r="H24" s="504">
        <v>15538687</v>
      </c>
      <c r="I24" s="285">
        <v>232</v>
      </c>
      <c r="J24" s="284">
        <v>66977</v>
      </c>
      <c r="K24" s="700"/>
    </row>
    <row r="25" spans="1:11" s="220" customFormat="1">
      <c r="A25" s="221">
        <v>14</v>
      </c>
      <c r="B25" s="120" t="s">
        <v>707</v>
      </c>
      <c r="C25" s="261">
        <v>396</v>
      </c>
      <c r="D25" s="261">
        <v>17241</v>
      </c>
      <c r="E25" s="320">
        <v>239</v>
      </c>
      <c r="F25" s="263">
        <f t="shared" si="0"/>
        <v>4120599</v>
      </c>
      <c r="G25" s="261">
        <v>322</v>
      </c>
      <c r="H25" s="504">
        <v>3596218</v>
      </c>
      <c r="I25" s="285">
        <v>222</v>
      </c>
      <c r="J25" s="284">
        <v>16199</v>
      </c>
      <c r="K25" s="700"/>
    </row>
    <row r="26" spans="1:11" s="220" customFormat="1">
      <c r="A26" s="221">
        <v>15</v>
      </c>
      <c r="B26" s="120" t="s">
        <v>708</v>
      </c>
      <c r="C26" s="261">
        <v>1030</v>
      </c>
      <c r="D26" s="261">
        <v>74429</v>
      </c>
      <c r="E26" s="320">
        <v>239</v>
      </c>
      <c r="F26" s="263">
        <f t="shared" si="0"/>
        <v>17788531</v>
      </c>
      <c r="G26" s="385">
        <v>904</v>
      </c>
      <c r="H26" s="504">
        <v>16393274</v>
      </c>
      <c r="I26" s="285">
        <v>226</v>
      </c>
      <c r="J26" s="284">
        <v>72537</v>
      </c>
      <c r="K26" s="700"/>
    </row>
    <row r="27" spans="1:11">
      <c r="A27" s="221">
        <v>16</v>
      </c>
      <c r="B27" s="229" t="s">
        <v>709</v>
      </c>
      <c r="C27" s="262">
        <v>900</v>
      </c>
      <c r="D27" s="262">
        <v>36997</v>
      </c>
      <c r="E27" s="320">
        <v>239</v>
      </c>
      <c r="F27" s="263">
        <f t="shared" si="0"/>
        <v>8842283</v>
      </c>
      <c r="G27" s="262">
        <v>850</v>
      </c>
      <c r="H27" s="325">
        <v>8174115</v>
      </c>
      <c r="I27" s="286">
        <v>223</v>
      </c>
      <c r="J27" s="283">
        <v>36655</v>
      </c>
      <c r="K27" s="700"/>
    </row>
    <row r="28" spans="1:11">
      <c r="A28" s="221">
        <v>17</v>
      </c>
      <c r="B28" s="229" t="s">
        <v>710</v>
      </c>
      <c r="C28" s="262">
        <v>1080</v>
      </c>
      <c r="D28" s="262">
        <v>54394</v>
      </c>
      <c r="E28" s="320">
        <v>239</v>
      </c>
      <c r="F28" s="263">
        <f t="shared" si="0"/>
        <v>13000166</v>
      </c>
      <c r="G28" s="262">
        <v>901</v>
      </c>
      <c r="H28" s="325">
        <v>12174378</v>
      </c>
      <c r="I28" s="286">
        <v>225</v>
      </c>
      <c r="J28" s="22">
        <v>54108</v>
      </c>
      <c r="K28" s="700"/>
    </row>
    <row r="29" spans="1:11">
      <c r="A29" s="221">
        <v>18</v>
      </c>
      <c r="B29" s="229" t="s">
        <v>711</v>
      </c>
      <c r="C29" s="262">
        <v>1412</v>
      </c>
      <c r="D29" s="262">
        <v>77222</v>
      </c>
      <c r="E29" s="320">
        <v>239</v>
      </c>
      <c r="F29" s="263">
        <f t="shared" si="0"/>
        <v>18456058</v>
      </c>
      <c r="G29" s="262">
        <v>1260</v>
      </c>
      <c r="H29" s="325">
        <v>17156403</v>
      </c>
      <c r="I29" s="286">
        <v>231</v>
      </c>
      <c r="J29" s="22">
        <v>74270</v>
      </c>
      <c r="K29" s="700"/>
    </row>
    <row r="30" spans="1:11">
      <c r="A30" s="221">
        <v>19</v>
      </c>
      <c r="B30" s="229" t="s">
        <v>712</v>
      </c>
      <c r="C30" s="262">
        <v>861</v>
      </c>
      <c r="D30" s="262">
        <v>55790</v>
      </c>
      <c r="E30" s="320">
        <v>239</v>
      </c>
      <c r="F30" s="263">
        <f t="shared" si="0"/>
        <v>13333810</v>
      </c>
      <c r="G30" s="262">
        <v>699</v>
      </c>
      <c r="H30" s="325">
        <v>12846094</v>
      </c>
      <c r="I30" s="286">
        <v>227</v>
      </c>
      <c r="J30" s="22">
        <v>56591</v>
      </c>
      <c r="K30" s="700"/>
    </row>
    <row r="31" spans="1:11">
      <c r="A31" s="221">
        <v>20</v>
      </c>
      <c r="B31" s="229" t="s">
        <v>713</v>
      </c>
      <c r="C31" s="262">
        <v>1099</v>
      </c>
      <c r="D31" s="262">
        <v>50057</v>
      </c>
      <c r="E31" s="320">
        <v>239</v>
      </c>
      <c r="F31" s="263">
        <f t="shared" si="0"/>
        <v>11963623</v>
      </c>
      <c r="G31" s="262">
        <v>1099</v>
      </c>
      <c r="H31" s="325">
        <v>11045463</v>
      </c>
      <c r="I31" s="286">
        <v>231</v>
      </c>
      <c r="J31" s="22">
        <v>47816</v>
      </c>
      <c r="K31" s="700"/>
    </row>
    <row r="32" spans="1:11">
      <c r="A32" s="221">
        <v>21</v>
      </c>
      <c r="B32" s="229" t="s">
        <v>714</v>
      </c>
      <c r="C32" s="262">
        <v>525</v>
      </c>
      <c r="D32" s="262">
        <v>25509</v>
      </c>
      <c r="E32" s="320">
        <v>239</v>
      </c>
      <c r="F32" s="263">
        <f t="shared" si="0"/>
        <v>6096651</v>
      </c>
      <c r="G32" s="262">
        <v>526</v>
      </c>
      <c r="H32" s="325">
        <v>5662998</v>
      </c>
      <c r="I32" s="286">
        <v>222</v>
      </c>
      <c r="J32" s="22">
        <v>25509</v>
      </c>
      <c r="K32" s="700"/>
    </row>
    <row r="33" spans="1:11">
      <c r="A33" s="221">
        <v>22</v>
      </c>
      <c r="B33" s="229" t="s">
        <v>715</v>
      </c>
      <c r="C33" s="262">
        <v>1916</v>
      </c>
      <c r="D33" s="262">
        <v>131326</v>
      </c>
      <c r="E33" s="320">
        <v>239</v>
      </c>
      <c r="F33" s="263">
        <f t="shared" si="0"/>
        <v>31386914</v>
      </c>
      <c r="G33" s="262">
        <v>1706</v>
      </c>
      <c r="H33" s="325">
        <v>30461066</v>
      </c>
      <c r="I33" s="286">
        <v>232</v>
      </c>
      <c r="J33" s="22">
        <v>131298</v>
      </c>
      <c r="K33" s="700"/>
    </row>
    <row r="34" spans="1:11">
      <c r="A34" s="221">
        <v>23</v>
      </c>
      <c r="B34" s="229" t="s">
        <v>716</v>
      </c>
      <c r="C34" s="262">
        <v>798</v>
      </c>
      <c r="D34" s="262">
        <v>59023</v>
      </c>
      <c r="E34" s="320">
        <v>239</v>
      </c>
      <c r="F34" s="263">
        <f t="shared" si="0"/>
        <v>14106497</v>
      </c>
      <c r="G34" s="262">
        <v>765</v>
      </c>
      <c r="H34" s="325">
        <v>14122136</v>
      </c>
      <c r="I34" s="286">
        <v>228</v>
      </c>
      <c r="J34" s="22">
        <v>61939</v>
      </c>
      <c r="K34" s="700"/>
    </row>
    <row r="35" spans="1:11">
      <c r="A35" s="221">
        <v>24</v>
      </c>
      <c r="B35" s="229" t="s">
        <v>717</v>
      </c>
      <c r="C35" s="262">
        <v>612</v>
      </c>
      <c r="D35" s="262">
        <v>39252</v>
      </c>
      <c r="E35" s="320">
        <v>239</v>
      </c>
      <c r="F35" s="263">
        <f t="shared" si="0"/>
        <v>9381228</v>
      </c>
      <c r="G35" s="262">
        <v>510</v>
      </c>
      <c r="H35" s="325">
        <v>7754772</v>
      </c>
      <c r="I35" s="286">
        <v>228</v>
      </c>
      <c r="J35" s="22">
        <v>34012</v>
      </c>
      <c r="K35" s="700"/>
    </row>
    <row r="36" spans="1:11">
      <c r="A36" s="221">
        <v>25</v>
      </c>
      <c r="B36" s="229" t="s">
        <v>718</v>
      </c>
      <c r="C36" s="262">
        <v>581</v>
      </c>
      <c r="D36" s="262">
        <v>35232</v>
      </c>
      <c r="E36" s="320">
        <v>239</v>
      </c>
      <c r="F36" s="263">
        <f t="shared" si="0"/>
        <v>8420448</v>
      </c>
      <c r="G36" s="262">
        <v>492</v>
      </c>
      <c r="H36" s="325">
        <v>7826323</v>
      </c>
      <c r="I36" s="286">
        <v>222</v>
      </c>
      <c r="J36" s="22">
        <v>35254</v>
      </c>
      <c r="K36" s="700"/>
    </row>
    <row r="37" spans="1:11">
      <c r="A37" s="221">
        <v>26</v>
      </c>
      <c r="B37" s="229" t="s">
        <v>719</v>
      </c>
      <c r="C37" s="262">
        <v>1101</v>
      </c>
      <c r="D37" s="262">
        <v>64614</v>
      </c>
      <c r="E37" s="320">
        <v>239</v>
      </c>
      <c r="F37" s="263">
        <f t="shared" si="0"/>
        <v>15442746</v>
      </c>
      <c r="G37" s="262">
        <v>950</v>
      </c>
      <c r="H37" s="325">
        <v>14119606</v>
      </c>
      <c r="I37" s="286">
        <v>232</v>
      </c>
      <c r="J37" s="22">
        <v>60860</v>
      </c>
      <c r="K37" s="700"/>
    </row>
    <row r="38" spans="1:11">
      <c r="A38" s="221">
        <v>27</v>
      </c>
      <c r="B38" s="229" t="s">
        <v>720</v>
      </c>
      <c r="C38" s="262">
        <v>770</v>
      </c>
      <c r="D38" s="262">
        <v>37183</v>
      </c>
      <c r="E38" s="320">
        <v>239</v>
      </c>
      <c r="F38" s="263">
        <f t="shared" si="0"/>
        <v>8886737</v>
      </c>
      <c r="G38" s="262">
        <v>742</v>
      </c>
      <c r="H38" s="325">
        <v>7820542</v>
      </c>
      <c r="I38" s="286">
        <v>219</v>
      </c>
      <c r="J38" s="22">
        <v>35710</v>
      </c>
      <c r="K38" s="700"/>
    </row>
    <row r="39" spans="1:11">
      <c r="A39" s="221">
        <v>28</v>
      </c>
      <c r="B39" s="229" t="s">
        <v>721</v>
      </c>
      <c r="C39" s="262">
        <v>668</v>
      </c>
      <c r="D39" s="262">
        <v>35568</v>
      </c>
      <c r="E39" s="320">
        <v>239</v>
      </c>
      <c r="F39" s="263">
        <f t="shared" si="0"/>
        <v>8500752</v>
      </c>
      <c r="G39" s="262">
        <v>557</v>
      </c>
      <c r="H39" s="325">
        <v>8045331</v>
      </c>
      <c r="I39" s="286">
        <v>222</v>
      </c>
      <c r="J39" s="22">
        <v>36240</v>
      </c>
      <c r="K39" s="700"/>
    </row>
    <row r="40" spans="1:11">
      <c r="A40" s="221">
        <v>29</v>
      </c>
      <c r="B40" s="229" t="s">
        <v>722</v>
      </c>
      <c r="C40" s="262">
        <v>472</v>
      </c>
      <c r="D40" s="262">
        <v>22504</v>
      </c>
      <c r="E40" s="320">
        <v>239</v>
      </c>
      <c r="F40" s="263">
        <f t="shared" si="0"/>
        <v>5378456</v>
      </c>
      <c r="G40" s="262">
        <v>381</v>
      </c>
      <c r="H40" s="325">
        <v>5261480</v>
      </c>
      <c r="I40" s="286">
        <v>223</v>
      </c>
      <c r="J40" s="22">
        <v>23594</v>
      </c>
      <c r="K40" s="700"/>
    </row>
    <row r="41" spans="1:11">
      <c r="A41" s="221">
        <v>30</v>
      </c>
      <c r="B41" s="229" t="s">
        <v>723</v>
      </c>
      <c r="C41" s="262">
        <v>1158</v>
      </c>
      <c r="D41" s="262">
        <v>76656</v>
      </c>
      <c r="E41" s="320">
        <v>239</v>
      </c>
      <c r="F41" s="263">
        <f t="shared" si="0"/>
        <v>18320784</v>
      </c>
      <c r="G41" s="262">
        <v>1144</v>
      </c>
      <c r="H41" s="325">
        <v>17109366</v>
      </c>
      <c r="I41" s="286">
        <v>228</v>
      </c>
      <c r="J41" s="22">
        <v>75041</v>
      </c>
      <c r="K41" s="700"/>
    </row>
    <row r="42" spans="1:11">
      <c r="A42" s="384"/>
      <c r="B42" s="371" t="s">
        <v>724</v>
      </c>
      <c r="C42" s="367">
        <f>SUM(C12:C41)</f>
        <v>28477</v>
      </c>
      <c r="D42" s="367">
        <f>SUM(D12:D41)</f>
        <v>1657912</v>
      </c>
      <c r="E42" s="810">
        <v>239</v>
      </c>
      <c r="F42" s="378">
        <f>SUM(F12:F41)</f>
        <v>396240968</v>
      </c>
      <c r="G42" s="764">
        <f>SUM(G12:G41)</f>
        <v>25346</v>
      </c>
      <c r="H42" s="397">
        <f>SUM(H12:H41)</f>
        <v>368151771</v>
      </c>
      <c r="I42" s="397"/>
      <c r="J42" s="397">
        <f>SUM(J12:J41)</f>
        <v>1618403</v>
      </c>
      <c r="K42" s="700"/>
    </row>
    <row r="43" spans="1:11">
      <c r="A43" s="9"/>
      <c r="B43" s="24"/>
      <c r="C43" s="24"/>
      <c r="D43" s="18"/>
      <c r="E43" s="18"/>
      <c r="F43" s="18"/>
      <c r="G43" s="644"/>
      <c r="H43" s="644"/>
      <c r="I43" s="18"/>
      <c r="J43" s="18"/>
    </row>
    <row r="44" spans="1:11">
      <c r="A44" s="9"/>
      <c r="B44" s="24"/>
      <c r="C44" s="24"/>
      <c r="D44" s="18"/>
      <c r="E44" s="18"/>
      <c r="F44" s="18"/>
      <c r="G44" s="644"/>
      <c r="H44" s="644"/>
      <c r="I44" s="18"/>
      <c r="J44" s="18"/>
    </row>
    <row r="45" spans="1:11">
      <c r="A45" s="9"/>
      <c r="B45" s="24"/>
      <c r="C45" s="24"/>
      <c r="D45" s="18"/>
      <c r="E45" s="18"/>
      <c r="F45" s="18"/>
      <c r="G45" s="644"/>
      <c r="H45" s="644"/>
      <c r="I45" s="18"/>
      <c r="J45" s="18"/>
    </row>
    <row r="46" spans="1:11" ht="15.75" customHeight="1">
      <c r="A46" s="12" t="s">
        <v>11</v>
      </c>
      <c r="B46" s="12"/>
      <c r="C46" s="12"/>
      <c r="D46" s="12"/>
      <c r="E46" s="12"/>
      <c r="F46" s="12"/>
      <c r="G46" s="12"/>
      <c r="I46" s="923" t="s">
        <v>12</v>
      </c>
      <c r="J46" s="923"/>
    </row>
    <row r="47" spans="1:11" ht="12.75" customHeight="1">
      <c r="A47" s="926" t="s">
        <v>13</v>
      </c>
      <c r="B47" s="926"/>
      <c r="C47" s="926"/>
      <c r="D47" s="926"/>
      <c r="E47" s="926"/>
      <c r="F47" s="926"/>
      <c r="G47" s="926"/>
      <c r="H47" s="926"/>
      <c r="I47" s="926"/>
      <c r="J47" s="926"/>
    </row>
    <row r="48" spans="1:11" ht="12.75" customHeight="1">
      <c r="A48" s="926" t="s">
        <v>19</v>
      </c>
      <c r="B48" s="926"/>
      <c r="C48" s="926"/>
      <c r="D48" s="926"/>
      <c r="E48" s="926"/>
      <c r="F48" s="926"/>
      <c r="G48" s="926"/>
      <c r="H48" s="926"/>
      <c r="I48" s="926"/>
      <c r="J48" s="926"/>
    </row>
    <row r="49" spans="1:10">
      <c r="A49" s="12"/>
      <c r="B49" s="12"/>
      <c r="C49" s="12"/>
      <c r="E49" s="12"/>
      <c r="H49" s="911" t="s">
        <v>83</v>
      </c>
      <c r="I49" s="911"/>
      <c r="J49" s="911"/>
    </row>
    <row r="53" spans="1:10">
      <c r="A53" s="1045"/>
      <c r="B53" s="1045"/>
      <c r="C53" s="1045"/>
      <c r="D53" s="1045"/>
      <c r="E53" s="1045"/>
      <c r="F53" s="1045"/>
      <c r="G53" s="1045"/>
      <c r="H53" s="1045"/>
      <c r="I53" s="1045"/>
      <c r="J53" s="1045"/>
    </row>
    <row r="55" spans="1:10">
      <c r="A55" s="1045"/>
      <c r="B55" s="1045"/>
      <c r="C55" s="1045"/>
      <c r="D55" s="1045"/>
      <c r="E55" s="1045"/>
      <c r="F55" s="1045"/>
      <c r="G55" s="1045"/>
      <c r="H55" s="1045"/>
      <c r="I55" s="1045"/>
      <c r="J55" s="1045"/>
    </row>
  </sheetData>
  <mergeCells count="16">
    <mergeCell ref="A48:J48"/>
    <mergeCell ref="H49:J49"/>
    <mergeCell ref="A53:J53"/>
    <mergeCell ref="A55:J55"/>
    <mergeCell ref="A9:A10"/>
    <mergeCell ref="B9:B10"/>
    <mergeCell ref="C9:F9"/>
    <mergeCell ref="G9:J9"/>
    <mergeCell ref="I46:J46"/>
    <mergeCell ref="A47:J47"/>
    <mergeCell ref="E1:I1"/>
    <mergeCell ref="A2:J2"/>
    <mergeCell ref="A3:J3"/>
    <mergeCell ref="A5:J5"/>
    <mergeCell ref="A8:B8"/>
    <mergeCell ref="H8:J8"/>
  </mergeCells>
  <printOptions horizontalCentered="1"/>
  <pageMargins left="0.70866141732283472" right="0.70866141732283472" top="0.23622047244094491" bottom="0" header="0.31496062992125984" footer="0.31496062992125984"/>
  <pageSetup paperSize="9" scale="86" orientation="landscape" r:id="rId1"/>
  <drawing r:id="rId2"/>
</worksheet>
</file>

<file path=xl/worksheets/sheet16.xml><?xml version="1.0" encoding="utf-8"?>
<worksheet xmlns="http://schemas.openxmlformats.org/spreadsheetml/2006/main" xmlns:r="http://schemas.openxmlformats.org/officeDocument/2006/relationships">
  <sheetPr>
    <pageSetUpPr fitToPage="1"/>
  </sheetPr>
  <dimension ref="A1:P55"/>
  <sheetViews>
    <sheetView topLeftCell="A16" zoomScaleSheetLayoutView="90" workbookViewId="0">
      <selection activeCell="L36" sqref="L36"/>
    </sheetView>
  </sheetViews>
  <sheetFormatPr defaultRowHeight="12.75"/>
  <cols>
    <col min="1" max="1" width="7.42578125" style="13" customWidth="1"/>
    <col min="2" max="2" width="17.140625" style="13" customWidth="1"/>
    <col min="3" max="3" width="11" style="13" customWidth="1"/>
    <col min="4" max="4" width="10" style="13" customWidth="1"/>
    <col min="5" max="5" width="13.140625" style="13" customWidth="1"/>
    <col min="6" max="6" width="14.85546875" style="13" customWidth="1"/>
    <col min="7" max="7" width="13.28515625" style="13" customWidth="1"/>
    <col min="8" max="8" width="14.7109375" style="13" customWidth="1"/>
    <col min="9" max="9" width="16.7109375" style="13" customWidth="1"/>
    <col min="10" max="10" width="19.28515625" style="13" customWidth="1"/>
    <col min="11" max="16384" width="9.140625" style="13"/>
  </cols>
  <sheetData>
    <row r="1" spans="1:16" customFormat="1">
      <c r="E1" s="912"/>
      <c r="F1" s="912"/>
      <c r="G1" s="912"/>
      <c r="H1" s="912"/>
      <c r="I1" s="912"/>
      <c r="J1" s="111" t="s">
        <v>393</v>
      </c>
    </row>
    <row r="2" spans="1:16" customFormat="1" ht="15">
      <c r="A2" s="1033" t="s">
        <v>0</v>
      </c>
      <c r="B2" s="1033"/>
      <c r="C2" s="1033"/>
      <c r="D2" s="1033"/>
      <c r="E2" s="1033"/>
      <c r="F2" s="1033"/>
      <c r="G2" s="1033"/>
      <c r="H2" s="1033"/>
      <c r="I2" s="1033"/>
      <c r="J2" s="1033"/>
    </row>
    <row r="3" spans="1:16" customFormat="1" ht="20.25">
      <c r="A3" s="909" t="s">
        <v>822</v>
      </c>
      <c r="B3" s="909"/>
      <c r="C3" s="909"/>
      <c r="D3" s="909"/>
      <c r="E3" s="909"/>
      <c r="F3" s="909"/>
      <c r="G3" s="909"/>
      <c r="H3" s="909"/>
      <c r="I3" s="909"/>
      <c r="J3" s="909"/>
    </row>
    <row r="4" spans="1:16" customFormat="1" ht="14.25" customHeight="1"/>
    <row r="5" spans="1:16" ht="19.5" customHeight="1">
      <c r="A5" s="1037" t="s">
        <v>845</v>
      </c>
      <c r="B5" s="1037"/>
      <c r="C5" s="1037"/>
      <c r="D5" s="1037"/>
      <c r="E5" s="1037"/>
      <c r="F5" s="1037"/>
      <c r="G5" s="1037"/>
      <c r="H5" s="1037"/>
      <c r="I5" s="1037"/>
      <c r="J5" s="1037"/>
    </row>
    <row r="6" spans="1:16" ht="13.5" customHeight="1">
      <c r="A6" s="1"/>
      <c r="B6" s="1"/>
      <c r="C6" s="1"/>
      <c r="D6" s="1"/>
      <c r="E6" s="1"/>
      <c r="F6" s="1"/>
      <c r="G6" s="1"/>
      <c r="H6" s="1"/>
      <c r="I6" s="1"/>
      <c r="J6" s="1"/>
    </row>
    <row r="7" spans="1:16" ht="0.75" customHeight="1"/>
    <row r="8" spans="1:16">
      <c r="A8" s="911" t="s">
        <v>744</v>
      </c>
      <c r="B8" s="911"/>
      <c r="C8" s="25"/>
      <c r="H8" s="1042" t="s">
        <v>978</v>
      </c>
      <c r="I8" s="1042"/>
      <c r="J8" s="1042"/>
    </row>
    <row r="9" spans="1:16">
      <c r="A9" s="893" t="s">
        <v>2</v>
      </c>
      <c r="B9" s="893" t="s">
        <v>3</v>
      </c>
      <c r="C9" s="853" t="s">
        <v>843</v>
      </c>
      <c r="D9" s="983"/>
      <c r="E9" s="983"/>
      <c r="F9" s="854"/>
      <c r="G9" s="853" t="s">
        <v>104</v>
      </c>
      <c r="H9" s="983"/>
      <c r="I9" s="983"/>
      <c r="J9" s="854"/>
      <c r="O9" s="16"/>
      <c r="P9" s="18"/>
    </row>
    <row r="10" spans="1:16" ht="64.5" customHeight="1">
      <c r="A10" s="893"/>
      <c r="B10" s="893"/>
      <c r="C10" s="349" t="s">
        <v>195</v>
      </c>
      <c r="D10" s="349" t="s">
        <v>16</v>
      </c>
      <c r="E10" s="398" t="s">
        <v>980</v>
      </c>
      <c r="F10" s="382" t="s">
        <v>213</v>
      </c>
      <c r="G10" s="349" t="s">
        <v>195</v>
      </c>
      <c r="H10" s="392" t="s">
        <v>17</v>
      </c>
      <c r="I10" s="399" t="s">
        <v>114</v>
      </c>
      <c r="J10" s="349" t="s">
        <v>214</v>
      </c>
    </row>
    <row r="11" spans="1:16">
      <c r="A11" s="349">
        <v>1</v>
      </c>
      <c r="B11" s="349">
        <v>2</v>
      </c>
      <c r="C11" s="349">
        <v>3</v>
      </c>
      <c r="D11" s="349">
        <v>4</v>
      </c>
      <c r="E11" s="349">
        <v>5</v>
      </c>
      <c r="F11" s="382">
        <v>6</v>
      </c>
      <c r="G11" s="349">
        <v>7</v>
      </c>
      <c r="H11" s="392">
        <v>8</v>
      </c>
      <c r="I11" s="349">
        <v>9</v>
      </c>
      <c r="J11" s="349">
        <v>10</v>
      </c>
    </row>
    <row r="12" spans="1:16" s="220" customFormat="1">
      <c r="A12" s="221">
        <v>1</v>
      </c>
      <c r="B12" s="120" t="s">
        <v>694</v>
      </c>
      <c r="C12" s="257">
        <v>0</v>
      </c>
      <c r="D12" s="257">
        <v>0</v>
      </c>
      <c r="E12" s="257">
        <v>0</v>
      </c>
      <c r="F12" s="264">
        <v>0</v>
      </c>
      <c r="G12" s="257">
        <v>0</v>
      </c>
      <c r="H12" s="265">
        <v>0</v>
      </c>
      <c r="I12" s="265">
        <v>0</v>
      </c>
      <c r="J12" s="265">
        <v>0</v>
      </c>
    </row>
    <row r="13" spans="1:16" s="220" customFormat="1">
      <c r="A13" s="221">
        <v>2</v>
      </c>
      <c r="B13" s="120" t="s">
        <v>695</v>
      </c>
      <c r="C13" s="257">
        <v>0</v>
      </c>
      <c r="D13" s="257">
        <v>0</v>
      </c>
      <c r="E13" s="257">
        <v>0</v>
      </c>
      <c r="F13" s="264">
        <v>0</v>
      </c>
      <c r="G13" s="257">
        <v>0</v>
      </c>
      <c r="H13" s="265">
        <v>0</v>
      </c>
      <c r="I13" s="265">
        <v>0</v>
      </c>
      <c r="J13" s="265">
        <v>0</v>
      </c>
    </row>
    <row r="14" spans="1:16" s="220" customFormat="1">
      <c r="A14" s="221">
        <v>3</v>
      </c>
      <c r="B14" s="120" t="s">
        <v>696</v>
      </c>
      <c r="C14" s="257">
        <v>0</v>
      </c>
      <c r="D14" s="257">
        <v>0</v>
      </c>
      <c r="E14" s="257">
        <v>0</v>
      </c>
      <c r="F14" s="264">
        <v>0</v>
      </c>
      <c r="G14" s="257">
        <v>0</v>
      </c>
      <c r="H14" s="265">
        <v>0</v>
      </c>
      <c r="I14" s="265">
        <v>0</v>
      </c>
      <c r="J14" s="265">
        <v>0</v>
      </c>
    </row>
    <row r="15" spans="1:16" s="220" customFormat="1">
      <c r="A15" s="221">
        <v>4</v>
      </c>
      <c r="B15" s="120" t="s">
        <v>697</v>
      </c>
      <c r="C15" s="257">
        <v>0</v>
      </c>
      <c r="D15" s="257">
        <v>0</v>
      </c>
      <c r="E15" s="257">
        <v>0</v>
      </c>
      <c r="F15" s="264">
        <v>0</v>
      </c>
      <c r="G15" s="257">
        <v>0</v>
      </c>
      <c r="H15" s="265">
        <v>0</v>
      </c>
      <c r="I15" s="265">
        <v>0</v>
      </c>
      <c r="J15" s="265">
        <v>0</v>
      </c>
    </row>
    <row r="16" spans="1:16" s="220" customFormat="1">
      <c r="A16" s="221">
        <v>5</v>
      </c>
      <c r="B16" s="120" t="s">
        <v>698</v>
      </c>
      <c r="C16" s="257">
        <v>0</v>
      </c>
      <c r="D16" s="257">
        <v>0</v>
      </c>
      <c r="E16" s="257">
        <v>0</v>
      </c>
      <c r="F16" s="264">
        <v>0</v>
      </c>
      <c r="G16" s="257">
        <v>0</v>
      </c>
      <c r="H16" s="265">
        <v>0</v>
      </c>
      <c r="I16" s="265">
        <v>0</v>
      </c>
      <c r="J16" s="265">
        <v>0</v>
      </c>
    </row>
    <row r="17" spans="1:10" s="220" customFormat="1">
      <c r="A17" s="221">
        <v>6</v>
      </c>
      <c r="B17" s="120" t="s">
        <v>699</v>
      </c>
      <c r="C17" s="257">
        <v>0</v>
      </c>
      <c r="D17" s="257">
        <v>0</v>
      </c>
      <c r="E17" s="257">
        <v>0</v>
      </c>
      <c r="F17" s="264">
        <v>0</v>
      </c>
      <c r="G17" s="257">
        <v>0</v>
      </c>
      <c r="H17" s="265">
        <v>0</v>
      </c>
      <c r="I17" s="265">
        <v>0</v>
      </c>
      <c r="J17" s="265">
        <v>0</v>
      </c>
    </row>
    <row r="18" spans="1:10" s="220" customFormat="1">
      <c r="A18" s="221">
        <v>7</v>
      </c>
      <c r="B18" s="120" t="s">
        <v>700</v>
      </c>
      <c r="C18" s="257">
        <v>0</v>
      </c>
      <c r="D18" s="257">
        <v>0</v>
      </c>
      <c r="E18" s="257">
        <v>0</v>
      </c>
      <c r="F18" s="264">
        <v>0</v>
      </c>
      <c r="G18" s="257">
        <v>0</v>
      </c>
      <c r="H18" s="265">
        <v>0</v>
      </c>
      <c r="I18" s="265">
        <v>0</v>
      </c>
      <c r="J18" s="265">
        <v>0</v>
      </c>
    </row>
    <row r="19" spans="1:10" s="220" customFormat="1">
      <c r="A19" s="221">
        <v>8</v>
      </c>
      <c r="B19" s="120" t="s">
        <v>701</v>
      </c>
      <c r="C19" s="257">
        <v>0</v>
      </c>
      <c r="D19" s="257">
        <v>0</v>
      </c>
      <c r="E19" s="257">
        <v>0</v>
      </c>
      <c r="F19" s="264">
        <v>0</v>
      </c>
      <c r="G19" s="257">
        <v>0</v>
      </c>
      <c r="H19" s="265">
        <v>0</v>
      </c>
      <c r="I19" s="265">
        <v>0</v>
      </c>
      <c r="J19" s="265">
        <v>0</v>
      </c>
    </row>
    <row r="20" spans="1:10" s="220" customFormat="1">
      <c r="A20" s="221">
        <v>9</v>
      </c>
      <c r="B20" s="120" t="s">
        <v>702</v>
      </c>
      <c r="C20" s="257">
        <v>0</v>
      </c>
      <c r="D20" s="257">
        <v>0</v>
      </c>
      <c r="E20" s="257">
        <v>0</v>
      </c>
      <c r="F20" s="264">
        <v>0</v>
      </c>
      <c r="G20" s="257">
        <v>0</v>
      </c>
      <c r="H20" s="265">
        <v>0</v>
      </c>
      <c r="I20" s="265">
        <v>0</v>
      </c>
      <c r="J20" s="265">
        <v>0</v>
      </c>
    </row>
    <row r="21" spans="1:10" s="220" customFormat="1">
      <c r="A21" s="221">
        <v>10</v>
      </c>
      <c r="B21" s="120" t="s">
        <v>703</v>
      </c>
      <c r="C21" s="257">
        <v>0</v>
      </c>
      <c r="D21" s="257">
        <v>0</v>
      </c>
      <c r="E21" s="257">
        <v>0</v>
      </c>
      <c r="F21" s="264">
        <v>0</v>
      </c>
      <c r="G21" s="257">
        <v>0</v>
      </c>
      <c r="H21" s="265">
        <v>0</v>
      </c>
      <c r="I21" s="265">
        <v>0</v>
      </c>
      <c r="J21" s="265">
        <v>0</v>
      </c>
    </row>
    <row r="22" spans="1:10" s="220" customFormat="1">
      <c r="A22" s="221">
        <v>11</v>
      </c>
      <c r="B22" s="120" t="s">
        <v>704</v>
      </c>
      <c r="C22" s="257">
        <v>0</v>
      </c>
      <c r="D22" s="257">
        <v>0</v>
      </c>
      <c r="E22" s="257">
        <v>0</v>
      </c>
      <c r="F22" s="264">
        <v>0</v>
      </c>
      <c r="G22" s="257">
        <v>0</v>
      </c>
      <c r="H22" s="265">
        <v>0</v>
      </c>
      <c r="I22" s="265">
        <v>0</v>
      </c>
      <c r="J22" s="265">
        <v>0</v>
      </c>
    </row>
    <row r="23" spans="1:10" s="220" customFormat="1">
      <c r="A23" s="221">
        <v>12</v>
      </c>
      <c r="B23" s="120" t="s">
        <v>705</v>
      </c>
      <c r="C23" s="257">
        <v>0</v>
      </c>
      <c r="D23" s="257">
        <v>0</v>
      </c>
      <c r="E23" s="257">
        <v>0</v>
      </c>
      <c r="F23" s="264">
        <v>0</v>
      </c>
      <c r="G23" s="257">
        <v>0</v>
      </c>
      <c r="H23" s="265">
        <v>0</v>
      </c>
      <c r="I23" s="265">
        <v>0</v>
      </c>
      <c r="J23" s="265">
        <v>0</v>
      </c>
    </row>
    <row r="24" spans="1:10" s="220" customFormat="1">
      <c r="A24" s="221">
        <v>13</v>
      </c>
      <c r="B24" s="120" t="s">
        <v>706</v>
      </c>
      <c r="C24" s="257">
        <v>0</v>
      </c>
      <c r="D24" s="257">
        <v>0</v>
      </c>
      <c r="E24" s="257">
        <v>0</v>
      </c>
      <c r="F24" s="264">
        <v>0</v>
      </c>
      <c r="G24" s="257">
        <v>0</v>
      </c>
      <c r="H24" s="265">
        <v>0</v>
      </c>
      <c r="I24" s="265">
        <v>0</v>
      </c>
      <c r="J24" s="265">
        <v>0</v>
      </c>
    </row>
    <row r="25" spans="1:10" s="220" customFormat="1">
      <c r="A25" s="221">
        <v>14</v>
      </c>
      <c r="B25" s="120" t="s">
        <v>707</v>
      </c>
      <c r="C25" s="257">
        <v>0</v>
      </c>
      <c r="D25" s="257">
        <v>0</v>
      </c>
      <c r="E25" s="257">
        <v>0</v>
      </c>
      <c r="F25" s="264">
        <v>0</v>
      </c>
      <c r="G25" s="257">
        <v>0</v>
      </c>
      <c r="H25" s="265">
        <v>0</v>
      </c>
      <c r="I25" s="265">
        <v>0</v>
      </c>
      <c r="J25" s="265">
        <v>0</v>
      </c>
    </row>
    <row r="26" spans="1:10" s="220" customFormat="1">
      <c r="A26" s="221">
        <v>15</v>
      </c>
      <c r="B26" s="120" t="s">
        <v>708</v>
      </c>
      <c r="C26" s="257">
        <v>0</v>
      </c>
      <c r="D26" s="257">
        <v>0</v>
      </c>
      <c r="E26" s="257">
        <v>0</v>
      </c>
      <c r="F26" s="264">
        <v>0</v>
      </c>
      <c r="G26" s="257">
        <v>0</v>
      </c>
      <c r="H26" s="265">
        <v>0</v>
      </c>
      <c r="I26" s="265">
        <v>0</v>
      </c>
      <c r="J26" s="265">
        <v>0</v>
      </c>
    </row>
    <row r="27" spans="1:10">
      <c r="A27" s="221">
        <v>16</v>
      </c>
      <c r="B27" s="229" t="s">
        <v>709</v>
      </c>
      <c r="C27" s="257">
        <v>0</v>
      </c>
      <c r="D27" s="257">
        <v>0</v>
      </c>
      <c r="E27" s="257">
        <v>0</v>
      </c>
      <c r="F27" s="264">
        <v>0</v>
      </c>
      <c r="G27" s="257">
        <v>0</v>
      </c>
      <c r="H27" s="265">
        <v>0</v>
      </c>
      <c r="I27" s="265">
        <v>0</v>
      </c>
      <c r="J27" s="265">
        <v>0</v>
      </c>
    </row>
    <row r="28" spans="1:10">
      <c r="A28" s="221">
        <v>17</v>
      </c>
      <c r="B28" s="229" t="s">
        <v>710</v>
      </c>
      <c r="C28" s="257">
        <v>0</v>
      </c>
      <c r="D28" s="257">
        <v>0</v>
      </c>
      <c r="E28" s="257">
        <v>0</v>
      </c>
      <c r="F28" s="264">
        <v>0</v>
      </c>
      <c r="G28" s="257">
        <v>0</v>
      </c>
      <c r="H28" s="265">
        <v>0</v>
      </c>
      <c r="I28" s="265">
        <v>0</v>
      </c>
      <c r="J28" s="265">
        <v>0</v>
      </c>
    </row>
    <row r="29" spans="1:10">
      <c r="A29" s="221">
        <v>18</v>
      </c>
      <c r="B29" s="229" t="s">
        <v>711</v>
      </c>
      <c r="C29" s="257">
        <v>0</v>
      </c>
      <c r="D29" s="257">
        <v>0</v>
      </c>
      <c r="E29" s="257">
        <v>0</v>
      </c>
      <c r="F29" s="264">
        <v>0</v>
      </c>
      <c r="G29" s="257">
        <v>0</v>
      </c>
      <c r="H29" s="265">
        <v>0</v>
      </c>
      <c r="I29" s="265">
        <v>0</v>
      </c>
      <c r="J29" s="265">
        <v>0</v>
      </c>
    </row>
    <row r="30" spans="1:10">
      <c r="A30" s="221">
        <v>19</v>
      </c>
      <c r="B30" s="229" t="s">
        <v>712</v>
      </c>
      <c r="C30" s="257">
        <v>0</v>
      </c>
      <c r="D30" s="257">
        <v>0</v>
      </c>
      <c r="E30" s="257">
        <v>0</v>
      </c>
      <c r="F30" s="264">
        <v>0</v>
      </c>
      <c r="G30" s="257">
        <v>0</v>
      </c>
      <c r="H30" s="265">
        <v>0</v>
      </c>
      <c r="I30" s="265">
        <v>0</v>
      </c>
      <c r="J30" s="265">
        <v>0</v>
      </c>
    </row>
    <row r="31" spans="1:10">
      <c r="A31" s="221">
        <v>20</v>
      </c>
      <c r="B31" s="229" t="s">
        <v>713</v>
      </c>
      <c r="C31" s="257">
        <v>0</v>
      </c>
      <c r="D31" s="257">
        <v>0</v>
      </c>
      <c r="E31" s="257">
        <v>0</v>
      </c>
      <c r="F31" s="264">
        <v>0</v>
      </c>
      <c r="G31" s="257">
        <v>0</v>
      </c>
      <c r="H31" s="265">
        <v>0</v>
      </c>
      <c r="I31" s="265">
        <v>0</v>
      </c>
      <c r="J31" s="265">
        <v>0</v>
      </c>
    </row>
    <row r="32" spans="1:10">
      <c r="A32" s="221">
        <v>21</v>
      </c>
      <c r="B32" s="229" t="s">
        <v>714</v>
      </c>
      <c r="C32" s="257">
        <v>0</v>
      </c>
      <c r="D32" s="257">
        <v>0</v>
      </c>
      <c r="E32" s="257">
        <v>0</v>
      </c>
      <c r="F32" s="264">
        <v>0</v>
      </c>
      <c r="G32" s="257">
        <v>0</v>
      </c>
      <c r="H32" s="265">
        <v>0</v>
      </c>
      <c r="I32" s="265">
        <v>0</v>
      </c>
      <c r="J32" s="265">
        <v>0</v>
      </c>
    </row>
    <row r="33" spans="1:10">
      <c r="A33" s="221">
        <v>22</v>
      </c>
      <c r="B33" s="229" t="s">
        <v>715</v>
      </c>
      <c r="C33" s="257">
        <v>0</v>
      </c>
      <c r="D33" s="257">
        <v>0</v>
      </c>
      <c r="E33" s="257">
        <v>0</v>
      </c>
      <c r="F33" s="264">
        <v>0</v>
      </c>
      <c r="G33" s="257">
        <v>0</v>
      </c>
      <c r="H33" s="265">
        <v>0</v>
      </c>
      <c r="I33" s="265">
        <v>0</v>
      </c>
      <c r="J33" s="265">
        <v>0</v>
      </c>
    </row>
    <row r="34" spans="1:10">
      <c r="A34" s="221">
        <v>23</v>
      </c>
      <c r="B34" s="229" t="s">
        <v>716</v>
      </c>
      <c r="C34" s="257">
        <v>0</v>
      </c>
      <c r="D34" s="257">
        <v>0</v>
      </c>
      <c r="E34" s="257">
        <v>0</v>
      </c>
      <c r="F34" s="264">
        <v>0</v>
      </c>
      <c r="G34" s="257">
        <v>0</v>
      </c>
      <c r="H34" s="265">
        <v>0</v>
      </c>
      <c r="I34" s="265">
        <v>0</v>
      </c>
      <c r="J34" s="265">
        <v>0</v>
      </c>
    </row>
    <row r="35" spans="1:10">
      <c r="A35" s="221">
        <v>24</v>
      </c>
      <c r="B35" s="229" t="s">
        <v>717</v>
      </c>
      <c r="C35" s="257">
        <v>0</v>
      </c>
      <c r="D35" s="257">
        <v>0</v>
      </c>
      <c r="E35" s="257">
        <v>0</v>
      </c>
      <c r="F35" s="264">
        <v>0</v>
      </c>
      <c r="G35" s="257">
        <v>0</v>
      </c>
      <c r="H35" s="265">
        <v>0</v>
      </c>
      <c r="I35" s="265">
        <v>0</v>
      </c>
      <c r="J35" s="265">
        <v>0</v>
      </c>
    </row>
    <row r="36" spans="1:10">
      <c r="A36" s="221">
        <v>25</v>
      </c>
      <c r="B36" s="229" t="s">
        <v>718</v>
      </c>
      <c r="C36" s="257">
        <v>0</v>
      </c>
      <c r="D36" s="257">
        <v>0</v>
      </c>
      <c r="E36" s="257">
        <v>0</v>
      </c>
      <c r="F36" s="264">
        <v>0</v>
      </c>
      <c r="G36" s="257">
        <v>0</v>
      </c>
      <c r="H36" s="265">
        <v>0</v>
      </c>
      <c r="I36" s="265">
        <v>0</v>
      </c>
      <c r="J36" s="265">
        <v>0</v>
      </c>
    </row>
    <row r="37" spans="1:10">
      <c r="A37" s="221">
        <v>26</v>
      </c>
      <c r="B37" s="229" t="s">
        <v>719</v>
      </c>
      <c r="C37" s="257">
        <v>0</v>
      </c>
      <c r="D37" s="257">
        <v>0</v>
      </c>
      <c r="E37" s="257">
        <v>0</v>
      </c>
      <c r="F37" s="264">
        <v>0</v>
      </c>
      <c r="G37" s="257">
        <v>0</v>
      </c>
      <c r="H37" s="265">
        <v>0</v>
      </c>
      <c r="I37" s="265">
        <v>0</v>
      </c>
      <c r="J37" s="265">
        <v>0</v>
      </c>
    </row>
    <row r="38" spans="1:10">
      <c r="A38" s="221">
        <v>27</v>
      </c>
      <c r="B38" s="229" t="s">
        <v>720</v>
      </c>
      <c r="C38" s="257">
        <v>0</v>
      </c>
      <c r="D38" s="257">
        <v>0</v>
      </c>
      <c r="E38" s="257">
        <v>0</v>
      </c>
      <c r="F38" s="264">
        <v>0</v>
      </c>
      <c r="G38" s="257">
        <v>0</v>
      </c>
      <c r="H38" s="265">
        <v>0</v>
      </c>
      <c r="I38" s="265">
        <v>0</v>
      </c>
      <c r="J38" s="265">
        <v>0</v>
      </c>
    </row>
    <row r="39" spans="1:10">
      <c r="A39" s="221">
        <v>28</v>
      </c>
      <c r="B39" s="229" t="s">
        <v>721</v>
      </c>
      <c r="C39" s="257">
        <v>0</v>
      </c>
      <c r="D39" s="257">
        <v>0</v>
      </c>
      <c r="E39" s="257">
        <v>0</v>
      </c>
      <c r="F39" s="264">
        <v>0</v>
      </c>
      <c r="G39" s="257">
        <v>0</v>
      </c>
      <c r="H39" s="265">
        <v>0</v>
      </c>
      <c r="I39" s="265">
        <v>0</v>
      </c>
      <c r="J39" s="265">
        <v>0</v>
      </c>
    </row>
    <row r="40" spans="1:10">
      <c r="A40" s="221">
        <v>29</v>
      </c>
      <c r="B40" s="229" t="s">
        <v>722</v>
      </c>
      <c r="C40" s="257">
        <v>0</v>
      </c>
      <c r="D40" s="257">
        <v>0</v>
      </c>
      <c r="E40" s="257">
        <v>0</v>
      </c>
      <c r="F40" s="264">
        <v>0</v>
      </c>
      <c r="G40" s="257">
        <v>0</v>
      </c>
      <c r="H40" s="265">
        <v>0</v>
      </c>
      <c r="I40" s="265">
        <v>0</v>
      </c>
      <c r="J40" s="265">
        <v>0</v>
      </c>
    </row>
    <row r="41" spans="1:10">
      <c r="A41" s="221">
        <v>30</v>
      </c>
      <c r="B41" s="229" t="s">
        <v>723</v>
      </c>
      <c r="C41" s="257">
        <v>0</v>
      </c>
      <c r="D41" s="257">
        <v>0</v>
      </c>
      <c r="E41" s="257">
        <v>0</v>
      </c>
      <c r="F41" s="264">
        <v>0</v>
      </c>
      <c r="G41" s="257">
        <v>0</v>
      </c>
      <c r="H41" s="265">
        <v>0</v>
      </c>
      <c r="I41" s="265">
        <v>0</v>
      </c>
      <c r="J41" s="265">
        <v>0</v>
      </c>
    </row>
    <row r="42" spans="1:10">
      <c r="A42" s="394"/>
      <c r="B42" s="371" t="s">
        <v>18</v>
      </c>
      <c r="C42" s="400">
        <v>0</v>
      </c>
      <c r="D42" s="400">
        <v>0</v>
      </c>
      <c r="E42" s="400">
        <v>0</v>
      </c>
      <c r="F42" s="401">
        <v>0</v>
      </c>
      <c r="G42" s="400">
        <v>0</v>
      </c>
      <c r="H42" s="402">
        <v>0</v>
      </c>
      <c r="I42" s="402">
        <v>0</v>
      </c>
      <c r="J42" s="402">
        <v>0</v>
      </c>
    </row>
    <row r="43" spans="1:10">
      <c r="A43" s="9"/>
      <c r="B43" s="24"/>
      <c r="C43" s="24"/>
      <c r="D43" s="18"/>
      <c r="E43" s="18"/>
      <c r="F43" s="18"/>
      <c r="G43" s="18"/>
      <c r="H43" s="18"/>
      <c r="I43" s="18"/>
      <c r="J43" s="18"/>
    </row>
    <row r="44" spans="1:10">
      <c r="A44" s="9"/>
      <c r="B44" s="24"/>
      <c r="C44" s="24"/>
      <c r="D44" s="18"/>
      <c r="E44" s="18"/>
      <c r="F44" s="18"/>
      <c r="G44" s="18"/>
      <c r="H44" s="18"/>
      <c r="I44" s="18"/>
      <c r="J44" s="18"/>
    </row>
    <row r="45" spans="1:10">
      <c r="A45" s="9"/>
      <c r="B45" s="24"/>
      <c r="C45" s="24"/>
      <c r="D45" s="18"/>
      <c r="E45" s="18"/>
      <c r="F45" s="18"/>
      <c r="G45" s="18"/>
      <c r="H45" s="18"/>
      <c r="I45" s="18"/>
      <c r="J45" s="18"/>
    </row>
    <row r="46" spans="1:10" ht="15.75" customHeight="1">
      <c r="A46" s="12" t="s">
        <v>11</v>
      </c>
      <c r="B46" s="12"/>
      <c r="C46" s="12"/>
      <c r="D46" s="12"/>
      <c r="E46" s="12"/>
      <c r="F46" s="12"/>
      <c r="G46" s="12"/>
      <c r="I46" s="923" t="s">
        <v>12</v>
      </c>
      <c r="J46" s="923"/>
    </row>
    <row r="47" spans="1:10" ht="12.75" customHeight="1">
      <c r="A47" s="926" t="s">
        <v>13</v>
      </c>
      <c r="B47" s="926"/>
      <c r="C47" s="926"/>
      <c r="D47" s="926"/>
      <c r="E47" s="926"/>
      <c r="F47" s="926"/>
      <c r="G47" s="926"/>
      <c r="H47" s="926"/>
      <c r="I47" s="926"/>
      <c r="J47" s="926"/>
    </row>
    <row r="48" spans="1:10" ht="12.75" customHeight="1">
      <c r="A48" s="926" t="s">
        <v>19</v>
      </c>
      <c r="B48" s="926"/>
      <c r="C48" s="926"/>
      <c r="D48" s="926"/>
      <c r="E48" s="926"/>
      <c r="F48" s="926"/>
      <c r="G48" s="926"/>
      <c r="H48" s="926"/>
      <c r="I48" s="926"/>
      <c r="J48" s="926"/>
    </row>
    <row r="49" spans="1:10">
      <c r="A49" s="12"/>
      <c r="B49" s="12"/>
      <c r="C49" s="12"/>
      <c r="E49" s="12"/>
      <c r="H49" s="911" t="s">
        <v>83</v>
      </c>
      <c r="I49" s="911"/>
      <c r="J49" s="911"/>
    </row>
    <row r="53" spans="1:10">
      <c r="A53" s="1045"/>
      <c r="B53" s="1045"/>
      <c r="C53" s="1045"/>
      <c r="D53" s="1045"/>
      <c r="E53" s="1045"/>
      <c r="F53" s="1045"/>
      <c r="G53" s="1045"/>
      <c r="H53" s="1045"/>
      <c r="I53" s="1045"/>
      <c r="J53" s="1045"/>
    </row>
    <row r="55" spans="1:10">
      <c r="A55" s="1045"/>
      <c r="B55" s="1045"/>
      <c r="C55" s="1045"/>
      <c r="D55" s="1045"/>
      <c r="E55" s="1045"/>
      <c r="F55" s="1045"/>
      <c r="G55" s="1045"/>
      <c r="H55" s="1045"/>
      <c r="I55" s="1045"/>
      <c r="J55" s="1045"/>
    </row>
  </sheetData>
  <mergeCells count="16">
    <mergeCell ref="E1:I1"/>
    <mergeCell ref="A2:J2"/>
    <mergeCell ref="A3:J3"/>
    <mergeCell ref="A5:J5"/>
    <mergeCell ref="A8:B8"/>
    <mergeCell ref="H8:J8"/>
    <mergeCell ref="A48:J48"/>
    <mergeCell ref="H49:J49"/>
    <mergeCell ref="A53:J53"/>
    <mergeCell ref="A55:J55"/>
    <mergeCell ref="A9:A10"/>
    <mergeCell ref="B9:B10"/>
    <mergeCell ref="C9:F9"/>
    <mergeCell ref="G9:J9"/>
    <mergeCell ref="I46:J46"/>
    <mergeCell ref="A47:J47"/>
  </mergeCells>
  <printOptions horizontalCentered="1"/>
  <pageMargins left="0.70866141732283472" right="0.70866141732283472" top="0.23622047244094491" bottom="0" header="0.31496062992125984" footer="0.31496062992125984"/>
  <pageSetup paperSize="9" scale="84" orientation="landscape" r:id="rId1"/>
  <drawing r:id="rId2"/>
</worksheet>
</file>

<file path=xl/worksheets/sheet17.xml><?xml version="1.0" encoding="utf-8"?>
<worksheet xmlns="http://schemas.openxmlformats.org/spreadsheetml/2006/main" xmlns:r="http://schemas.openxmlformats.org/officeDocument/2006/relationships">
  <sheetPr>
    <pageSetUpPr fitToPage="1"/>
  </sheetPr>
  <dimension ref="A1:P55"/>
  <sheetViews>
    <sheetView zoomScaleSheetLayoutView="90" workbookViewId="0">
      <selection activeCell="M16" sqref="M16"/>
    </sheetView>
  </sheetViews>
  <sheetFormatPr defaultRowHeight="12.75"/>
  <cols>
    <col min="1" max="1" width="7.42578125" style="13" customWidth="1"/>
    <col min="2" max="2" width="17.140625" style="13" customWidth="1"/>
    <col min="3" max="3" width="11" style="13" customWidth="1"/>
    <col min="4" max="4" width="10" style="13" customWidth="1"/>
    <col min="5" max="5" width="13.140625" style="13" customWidth="1"/>
    <col min="6" max="6" width="14.28515625" style="13" customWidth="1"/>
    <col min="7" max="7" width="13.28515625" style="13" customWidth="1"/>
    <col min="8" max="8" width="14.7109375" style="13" customWidth="1"/>
    <col min="9" max="9" width="16.7109375" style="13" customWidth="1"/>
    <col min="10" max="10" width="19.28515625" style="13" customWidth="1"/>
    <col min="11" max="16384" width="9.140625" style="13"/>
  </cols>
  <sheetData>
    <row r="1" spans="1:16" customFormat="1">
      <c r="E1" s="912"/>
      <c r="F1" s="912"/>
      <c r="G1" s="912"/>
      <c r="H1" s="912"/>
      <c r="I1" s="912"/>
      <c r="J1" s="111" t="s">
        <v>392</v>
      </c>
    </row>
    <row r="2" spans="1:16" customFormat="1" ht="15">
      <c r="A2" s="1033" t="s">
        <v>0</v>
      </c>
      <c r="B2" s="1033"/>
      <c r="C2" s="1033"/>
      <c r="D2" s="1033"/>
      <c r="E2" s="1033"/>
      <c r="F2" s="1033"/>
      <c r="G2" s="1033"/>
      <c r="H2" s="1033"/>
      <c r="I2" s="1033"/>
      <c r="J2" s="1033"/>
    </row>
    <row r="3" spans="1:16" customFormat="1" ht="20.25">
      <c r="A3" s="909" t="s">
        <v>822</v>
      </c>
      <c r="B3" s="909"/>
      <c r="C3" s="909"/>
      <c r="D3" s="909"/>
      <c r="E3" s="909"/>
      <c r="F3" s="909"/>
      <c r="G3" s="909"/>
      <c r="H3" s="909"/>
      <c r="I3" s="909"/>
      <c r="J3" s="909"/>
    </row>
    <row r="4" spans="1:16" customFormat="1" ht="14.25" customHeight="1"/>
    <row r="5" spans="1:16" ht="15.75" customHeight="1">
      <c r="A5" s="1047" t="s">
        <v>846</v>
      </c>
      <c r="B5" s="1047"/>
      <c r="C5" s="1047"/>
      <c r="D5" s="1047"/>
      <c r="E5" s="1047"/>
      <c r="F5" s="1047"/>
      <c r="G5" s="1047"/>
      <c r="H5" s="1047"/>
      <c r="I5" s="1047"/>
      <c r="J5" s="1047"/>
    </row>
    <row r="6" spans="1:16" ht="13.5" customHeight="1">
      <c r="A6" s="1"/>
      <c r="B6" s="1"/>
      <c r="C6" s="1"/>
      <c r="D6" s="1"/>
      <c r="E6" s="1"/>
      <c r="F6" s="1"/>
      <c r="G6" s="1"/>
      <c r="H6" s="1"/>
      <c r="I6" s="1"/>
      <c r="J6" s="1"/>
    </row>
    <row r="7" spans="1:16" ht="0.75" customHeight="1"/>
    <row r="8" spans="1:16">
      <c r="A8" s="911" t="s">
        <v>744</v>
      </c>
      <c r="B8" s="911"/>
      <c r="C8" s="25"/>
      <c r="H8" s="1042" t="s">
        <v>978</v>
      </c>
      <c r="I8" s="1042"/>
      <c r="J8" s="1042"/>
    </row>
    <row r="9" spans="1:16">
      <c r="A9" s="893" t="s">
        <v>2</v>
      </c>
      <c r="B9" s="893" t="s">
        <v>3</v>
      </c>
      <c r="C9" s="853" t="s">
        <v>843</v>
      </c>
      <c r="D9" s="983"/>
      <c r="E9" s="983"/>
      <c r="F9" s="854"/>
      <c r="G9" s="853" t="s">
        <v>104</v>
      </c>
      <c r="H9" s="983"/>
      <c r="I9" s="983"/>
      <c r="J9" s="854"/>
      <c r="O9" s="16"/>
      <c r="P9" s="18"/>
    </row>
    <row r="10" spans="1:16" ht="53.25" customHeight="1">
      <c r="A10" s="893"/>
      <c r="B10" s="893"/>
      <c r="C10" s="349" t="s">
        <v>195</v>
      </c>
      <c r="D10" s="349" t="s">
        <v>16</v>
      </c>
      <c r="E10" s="398" t="s">
        <v>394</v>
      </c>
      <c r="F10" s="382" t="s">
        <v>213</v>
      </c>
      <c r="G10" s="349" t="s">
        <v>195</v>
      </c>
      <c r="H10" s="392" t="s">
        <v>17</v>
      </c>
      <c r="I10" s="399" t="s">
        <v>114</v>
      </c>
      <c r="J10" s="349" t="s">
        <v>214</v>
      </c>
    </row>
    <row r="11" spans="1:16">
      <c r="A11" s="349">
        <v>1</v>
      </c>
      <c r="B11" s="349">
        <v>2</v>
      </c>
      <c r="C11" s="349">
        <v>3</v>
      </c>
      <c r="D11" s="349">
        <v>4</v>
      </c>
      <c r="E11" s="349">
        <v>5</v>
      </c>
      <c r="F11" s="382">
        <v>6</v>
      </c>
      <c r="G11" s="349">
        <v>7</v>
      </c>
      <c r="H11" s="392">
        <v>8</v>
      </c>
      <c r="I11" s="349">
        <v>9</v>
      </c>
      <c r="J11" s="349">
        <v>10</v>
      </c>
    </row>
    <row r="12" spans="1:16" s="220" customFormat="1">
      <c r="A12" s="221">
        <v>1</v>
      </c>
      <c r="B12" s="120" t="s">
        <v>694</v>
      </c>
      <c r="C12" s="30">
        <v>0</v>
      </c>
      <c r="D12" s="30">
        <v>0</v>
      </c>
      <c r="E12" s="30">
        <v>0</v>
      </c>
      <c r="F12" s="664">
        <f>D12*E12</f>
        <v>0</v>
      </c>
      <c r="G12" s="257">
        <v>0</v>
      </c>
      <c r="H12" s="265">
        <v>0</v>
      </c>
      <c r="I12" s="265">
        <v>0</v>
      </c>
      <c r="J12" s="265">
        <v>0</v>
      </c>
    </row>
    <row r="13" spans="1:16" s="220" customFormat="1">
      <c r="A13" s="221">
        <v>2</v>
      </c>
      <c r="B13" s="120" t="s">
        <v>695</v>
      </c>
      <c r="C13" s="30">
        <v>0</v>
      </c>
      <c r="D13" s="30">
        <v>0</v>
      </c>
      <c r="E13" s="30">
        <v>0</v>
      </c>
      <c r="F13" s="664">
        <f t="shared" ref="F13:F41" si="0">D13*E13</f>
        <v>0</v>
      </c>
      <c r="G13" s="257">
        <v>0</v>
      </c>
      <c r="H13" s="265">
        <v>0</v>
      </c>
      <c r="I13" s="265">
        <v>0</v>
      </c>
      <c r="J13" s="265">
        <v>0</v>
      </c>
    </row>
    <row r="14" spans="1:16" s="220" customFormat="1">
      <c r="A14" s="221">
        <v>3</v>
      </c>
      <c r="B14" s="120" t="s">
        <v>696</v>
      </c>
      <c r="C14" s="30">
        <v>0</v>
      </c>
      <c r="D14" s="30">
        <v>0</v>
      </c>
      <c r="E14" s="30">
        <v>0</v>
      </c>
      <c r="F14" s="664">
        <f t="shared" si="0"/>
        <v>0</v>
      </c>
      <c r="G14" s="257">
        <v>0</v>
      </c>
      <c r="H14" s="265">
        <v>0</v>
      </c>
      <c r="I14" s="265">
        <v>0</v>
      </c>
      <c r="J14" s="265">
        <v>0</v>
      </c>
    </row>
    <row r="15" spans="1:16" s="220" customFormat="1">
      <c r="A15" s="221">
        <v>4</v>
      </c>
      <c r="B15" s="120" t="s">
        <v>697</v>
      </c>
      <c r="C15" s="30">
        <v>0</v>
      </c>
      <c r="D15" s="30">
        <v>0</v>
      </c>
      <c r="E15" s="30">
        <v>0</v>
      </c>
      <c r="F15" s="664">
        <f t="shared" si="0"/>
        <v>0</v>
      </c>
      <c r="G15" s="257">
        <v>0</v>
      </c>
      <c r="H15" s="265">
        <v>0</v>
      </c>
      <c r="I15" s="265">
        <v>0</v>
      </c>
      <c r="J15" s="265">
        <v>0</v>
      </c>
    </row>
    <row r="16" spans="1:16" s="220" customFormat="1">
      <c r="A16" s="221">
        <v>5</v>
      </c>
      <c r="B16" s="120" t="s">
        <v>698</v>
      </c>
      <c r="C16" s="30">
        <v>0</v>
      </c>
      <c r="D16" s="30">
        <v>0</v>
      </c>
      <c r="E16" s="30">
        <v>0</v>
      </c>
      <c r="F16" s="664">
        <f t="shared" si="0"/>
        <v>0</v>
      </c>
      <c r="G16" s="257">
        <v>0</v>
      </c>
      <c r="H16" s="265">
        <v>0</v>
      </c>
      <c r="I16" s="265">
        <v>0</v>
      </c>
      <c r="J16" s="265">
        <v>0</v>
      </c>
    </row>
    <row r="17" spans="1:10" s="220" customFormat="1">
      <c r="A17" s="221">
        <v>6</v>
      </c>
      <c r="B17" s="120" t="s">
        <v>699</v>
      </c>
      <c r="C17" s="30">
        <v>0</v>
      </c>
      <c r="D17" s="30">
        <v>0</v>
      </c>
      <c r="E17" s="30">
        <v>0</v>
      </c>
      <c r="F17" s="664">
        <f t="shared" si="0"/>
        <v>0</v>
      </c>
      <c r="G17" s="257">
        <v>0</v>
      </c>
      <c r="H17" s="265">
        <v>0</v>
      </c>
      <c r="I17" s="265">
        <v>0</v>
      </c>
      <c r="J17" s="265">
        <v>0</v>
      </c>
    </row>
    <row r="18" spans="1:10" s="220" customFormat="1">
      <c r="A18" s="221">
        <v>7</v>
      </c>
      <c r="B18" s="120" t="s">
        <v>700</v>
      </c>
      <c r="C18" s="30">
        <v>0</v>
      </c>
      <c r="D18" s="30">
        <v>0</v>
      </c>
      <c r="E18" s="30">
        <v>0</v>
      </c>
      <c r="F18" s="664">
        <f t="shared" si="0"/>
        <v>0</v>
      </c>
      <c r="G18" s="257">
        <v>0</v>
      </c>
      <c r="H18" s="265">
        <v>0</v>
      </c>
      <c r="I18" s="265">
        <v>0</v>
      </c>
      <c r="J18" s="265">
        <v>0</v>
      </c>
    </row>
    <row r="19" spans="1:10" s="220" customFormat="1">
      <c r="A19" s="221">
        <v>8</v>
      </c>
      <c r="B19" s="120" t="s">
        <v>701</v>
      </c>
      <c r="C19" s="30">
        <v>0</v>
      </c>
      <c r="D19" s="30">
        <v>0</v>
      </c>
      <c r="E19" s="30">
        <v>0</v>
      </c>
      <c r="F19" s="664">
        <f t="shared" si="0"/>
        <v>0</v>
      </c>
      <c r="G19" s="257">
        <v>0</v>
      </c>
      <c r="H19" s="265">
        <v>0</v>
      </c>
      <c r="I19" s="265">
        <v>0</v>
      </c>
      <c r="J19" s="265">
        <v>0</v>
      </c>
    </row>
    <row r="20" spans="1:10" s="220" customFormat="1">
      <c r="A20" s="221">
        <v>9</v>
      </c>
      <c r="B20" s="120" t="s">
        <v>702</v>
      </c>
      <c r="C20" s="30">
        <v>0</v>
      </c>
      <c r="D20" s="30">
        <v>0</v>
      </c>
      <c r="E20" s="30">
        <v>0</v>
      </c>
      <c r="F20" s="664">
        <f t="shared" si="0"/>
        <v>0</v>
      </c>
      <c r="G20" s="257">
        <v>0</v>
      </c>
      <c r="H20" s="265">
        <v>0</v>
      </c>
      <c r="I20" s="265">
        <v>0</v>
      </c>
      <c r="J20" s="265">
        <v>0</v>
      </c>
    </row>
    <row r="21" spans="1:10" s="220" customFormat="1">
      <c r="A21" s="221">
        <v>10</v>
      </c>
      <c r="B21" s="120" t="s">
        <v>703</v>
      </c>
      <c r="C21" s="30">
        <v>0</v>
      </c>
      <c r="D21" s="30">
        <v>0</v>
      </c>
      <c r="E21" s="30">
        <v>0</v>
      </c>
      <c r="F21" s="664">
        <f t="shared" si="0"/>
        <v>0</v>
      </c>
      <c r="G21" s="257">
        <v>0</v>
      </c>
      <c r="H21" s="265">
        <v>0</v>
      </c>
      <c r="I21" s="265">
        <v>0</v>
      </c>
      <c r="J21" s="265">
        <v>0</v>
      </c>
    </row>
    <row r="22" spans="1:10" s="220" customFormat="1">
      <c r="A22" s="221">
        <v>11</v>
      </c>
      <c r="B22" s="120" t="s">
        <v>704</v>
      </c>
      <c r="C22" s="30">
        <v>0</v>
      </c>
      <c r="D22" s="30">
        <v>0</v>
      </c>
      <c r="E22" s="30">
        <v>0</v>
      </c>
      <c r="F22" s="664">
        <f t="shared" si="0"/>
        <v>0</v>
      </c>
      <c r="G22" s="257">
        <v>0</v>
      </c>
      <c r="H22" s="265">
        <v>0</v>
      </c>
      <c r="I22" s="265">
        <v>0</v>
      </c>
      <c r="J22" s="265">
        <v>0</v>
      </c>
    </row>
    <row r="23" spans="1:10" s="220" customFormat="1">
      <c r="A23" s="221">
        <v>12</v>
      </c>
      <c r="B23" s="120" t="s">
        <v>705</v>
      </c>
      <c r="C23" s="30">
        <v>0</v>
      </c>
      <c r="D23" s="30">
        <v>0</v>
      </c>
      <c r="E23" s="30">
        <v>0</v>
      </c>
      <c r="F23" s="664">
        <f t="shared" si="0"/>
        <v>0</v>
      </c>
      <c r="G23" s="257">
        <v>0</v>
      </c>
      <c r="H23" s="265">
        <v>0</v>
      </c>
      <c r="I23" s="265">
        <v>0</v>
      </c>
      <c r="J23" s="265">
        <v>0</v>
      </c>
    </row>
    <row r="24" spans="1:10" s="220" customFormat="1">
      <c r="A24" s="221">
        <v>13</v>
      </c>
      <c r="B24" s="120" t="s">
        <v>706</v>
      </c>
      <c r="C24" s="30">
        <v>0</v>
      </c>
      <c r="D24" s="30">
        <v>0</v>
      </c>
      <c r="E24" s="30">
        <v>0</v>
      </c>
      <c r="F24" s="664">
        <f t="shared" si="0"/>
        <v>0</v>
      </c>
      <c r="G24" s="257">
        <v>0</v>
      </c>
      <c r="H24" s="265">
        <v>0</v>
      </c>
      <c r="I24" s="265">
        <v>0</v>
      </c>
      <c r="J24" s="265">
        <v>0</v>
      </c>
    </row>
    <row r="25" spans="1:10" s="220" customFormat="1">
      <c r="A25" s="221">
        <v>14</v>
      </c>
      <c r="B25" s="120" t="s">
        <v>707</v>
      </c>
      <c r="C25" s="30">
        <v>0</v>
      </c>
      <c r="D25" s="30">
        <v>0</v>
      </c>
      <c r="E25" s="30">
        <v>0</v>
      </c>
      <c r="F25" s="664">
        <f t="shared" si="0"/>
        <v>0</v>
      </c>
      <c r="G25" s="257">
        <v>0</v>
      </c>
      <c r="H25" s="265">
        <v>0</v>
      </c>
      <c r="I25" s="265">
        <v>0</v>
      </c>
      <c r="J25" s="265">
        <v>0</v>
      </c>
    </row>
    <row r="26" spans="1:10" s="220" customFormat="1">
      <c r="A26" s="221">
        <v>15</v>
      </c>
      <c r="B26" s="120" t="s">
        <v>708</v>
      </c>
      <c r="C26" s="30">
        <v>0</v>
      </c>
      <c r="D26" s="30">
        <v>0</v>
      </c>
      <c r="E26" s="30">
        <v>0</v>
      </c>
      <c r="F26" s="664">
        <f t="shared" si="0"/>
        <v>0</v>
      </c>
      <c r="G26" s="257">
        <v>0</v>
      </c>
      <c r="H26" s="265">
        <v>0</v>
      </c>
      <c r="I26" s="265">
        <v>0</v>
      </c>
      <c r="J26" s="265">
        <v>0</v>
      </c>
    </row>
    <row r="27" spans="1:10">
      <c r="A27" s="221">
        <v>16</v>
      </c>
      <c r="B27" s="229" t="s">
        <v>709</v>
      </c>
      <c r="C27" s="30">
        <v>0</v>
      </c>
      <c r="D27" s="30">
        <v>0</v>
      </c>
      <c r="E27" s="30">
        <v>0</v>
      </c>
      <c r="F27" s="664">
        <f t="shared" si="0"/>
        <v>0</v>
      </c>
      <c r="G27" s="257">
        <v>0</v>
      </c>
      <c r="H27" s="265">
        <v>0</v>
      </c>
      <c r="I27" s="265">
        <v>0</v>
      </c>
      <c r="J27" s="265">
        <v>0</v>
      </c>
    </row>
    <row r="28" spans="1:10">
      <c r="A28" s="221">
        <v>17</v>
      </c>
      <c r="B28" s="229" t="s">
        <v>710</v>
      </c>
      <c r="C28" s="30">
        <v>0</v>
      </c>
      <c r="D28" s="30">
        <v>0</v>
      </c>
      <c r="E28" s="30">
        <v>0</v>
      </c>
      <c r="F28" s="664">
        <f t="shared" si="0"/>
        <v>0</v>
      </c>
      <c r="G28" s="257">
        <v>0</v>
      </c>
      <c r="H28" s="265">
        <v>0</v>
      </c>
      <c r="I28" s="265">
        <v>0</v>
      </c>
      <c r="J28" s="265">
        <v>0</v>
      </c>
    </row>
    <row r="29" spans="1:10">
      <c r="A29" s="221">
        <v>18</v>
      </c>
      <c r="B29" s="229" t="s">
        <v>711</v>
      </c>
      <c r="C29" s="30">
        <v>0</v>
      </c>
      <c r="D29" s="30">
        <v>0</v>
      </c>
      <c r="E29" s="30">
        <v>0</v>
      </c>
      <c r="F29" s="664">
        <f t="shared" si="0"/>
        <v>0</v>
      </c>
      <c r="G29" s="257">
        <v>0</v>
      </c>
      <c r="H29" s="265">
        <v>0</v>
      </c>
      <c r="I29" s="265">
        <v>0</v>
      </c>
      <c r="J29" s="265">
        <v>0</v>
      </c>
    </row>
    <row r="30" spans="1:10">
      <c r="A30" s="221">
        <v>19</v>
      </c>
      <c r="B30" s="229" t="s">
        <v>712</v>
      </c>
      <c r="C30" s="30">
        <v>0</v>
      </c>
      <c r="D30" s="30">
        <v>0</v>
      </c>
      <c r="E30" s="30">
        <v>0</v>
      </c>
      <c r="F30" s="664">
        <f t="shared" si="0"/>
        <v>0</v>
      </c>
      <c r="G30" s="257">
        <v>0</v>
      </c>
      <c r="H30" s="265">
        <v>0</v>
      </c>
      <c r="I30" s="265">
        <v>0</v>
      </c>
      <c r="J30" s="265">
        <v>0</v>
      </c>
    </row>
    <row r="31" spans="1:10">
      <c r="A31" s="221">
        <v>20</v>
      </c>
      <c r="B31" s="229" t="s">
        <v>713</v>
      </c>
      <c r="C31" s="30">
        <v>0</v>
      </c>
      <c r="D31" s="30">
        <v>0</v>
      </c>
      <c r="E31" s="30">
        <v>0</v>
      </c>
      <c r="F31" s="664">
        <f t="shared" si="0"/>
        <v>0</v>
      </c>
      <c r="G31" s="257">
        <v>0</v>
      </c>
      <c r="H31" s="265">
        <v>0</v>
      </c>
      <c r="I31" s="265">
        <v>0</v>
      </c>
      <c r="J31" s="265">
        <v>0</v>
      </c>
    </row>
    <row r="32" spans="1:10">
      <c r="A32" s="221">
        <v>21</v>
      </c>
      <c r="B32" s="229" t="s">
        <v>714</v>
      </c>
      <c r="C32" s="30">
        <v>0</v>
      </c>
      <c r="D32" s="30">
        <v>0</v>
      </c>
      <c r="E32" s="30">
        <v>0</v>
      </c>
      <c r="F32" s="664">
        <f t="shared" si="0"/>
        <v>0</v>
      </c>
      <c r="G32" s="257">
        <v>0</v>
      </c>
      <c r="H32" s="265">
        <v>0</v>
      </c>
      <c r="I32" s="265">
        <v>0</v>
      </c>
      <c r="J32" s="265">
        <v>0</v>
      </c>
    </row>
    <row r="33" spans="1:10">
      <c r="A33" s="221">
        <v>22</v>
      </c>
      <c r="B33" s="229" t="s">
        <v>715</v>
      </c>
      <c r="C33" s="30">
        <v>0</v>
      </c>
      <c r="D33" s="30">
        <v>0</v>
      </c>
      <c r="E33" s="30">
        <v>0</v>
      </c>
      <c r="F33" s="664">
        <f t="shared" si="0"/>
        <v>0</v>
      </c>
      <c r="G33" s="257">
        <v>0</v>
      </c>
      <c r="H33" s="265">
        <v>0</v>
      </c>
      <c r="I33" s="265">
        <v>0</v>
      </c>
      <c r="J33" s="265">
        <v>0</v>
      </c>
    </row>
    <row r="34" spans="1:10">
      <c r="A34" s="221">
        <v>23</v>
      </c>
      <c r="B34" s="229" t="s">
        <v>716</v>
      </c>
      <c r="C34" s="30">
        <v>0</v>
      </c>
      <c r="D34" s="30">
        <v>0</v>
      </c>
      <c r="E34" s="30">
        <v>0</v>
      </c>
      <c r="F34" s="664">
        <f t="shared" si="0"/>
        <v>0</v>
      </c>
      <c r="G34" s="257">
        <v>0</v>
      </c>
      <c r="H34" s="265">
        <v>0</v>
      </c>
      <c r="I34" s="265">
        <v>0</v>
      </c>
      <c r="J34" s="265">
        <v>0</v>
      </c>
    </row>
    <row r="35" spans="1:10">
      <c r="A35" s="221">
        <v>24</v>
      </c>
      <c r="B35" s="229" t="s">
        <v>717</v>
      </c>
      <c r="C35" s="30">
        <v>0</v>
      </c>
      <c r="D35" s="30">
        <v>0</v>
      </c>
      <c r="E35" s="30">
        <v>0</v>
      </c>
      <c r="F35" s="664">
        <f t="shared" si="0"/>
        <v>0</v>
      </c>
      <c r="G35" s="257">
        <v>0</v>
      </c>
      <c r="H35" s="265">
        <v>0</v>
      </c>
      <c r="I35" s="265">
        <v>0</v>
      </c>
      <c r="J35" s="265">
        <v>0</v>
      </c>
    </row>
    <row r="36" spans="1:10">
      <c r="A36" s="221">
        <v>25</v>
      </c>
      <c r="B36" s="229" t="s">
        <v>718</v>
      </c>
      <c r="C36" s="30">
        <v>0</v>
      </c>
      <c r="D36" s="30">
        <v>0</v>
      </c>
      <c r="E36" s="30">
        <v>0</v>
      </c>
      <c r="F36" s="664">
        <f t="shared" si="0"/>
        <v>0</v>
      </c>
      <c r="G36" s="257">
        <v>0</v>
      </c>
      <c r="H36" s="265">
        <v>0</v>
      </c>
      <c r="I36" s="265">
        <v>0</v>
      </c>
      <c r="J36" s="265">
        <v>0</v>
      </c>
    </row>
    <row r="37" spans="1:10">
      <c r="A37" s="221">
        <v>26</v>
      </c>
      <c r="B37" s="229" t="s">
        <v>719</v>
      </c>
      <c r="C37" s="30">
        <v>0</v>
      </c>
      <c r="D37" s="30">
        <v>0</v>
      </c>
      <c r="E37" s="30">
        <v>0</v>
      </c>
      <c r="F37" s="664">
        <f t="shared" si="0"/>
        <v>0</v>
      </c>
      <c r="G37" s="257">
        <v>0</v>
      </c>
      <c r="H37" s="265">
        <v>0</v>
      </c>
      <c r="I37" s="265">
        <v>0</v>
      </c>
      <c r="J37" s="265">
        <v>0</v>
      </c>
    </row>
    <row r="38" spans="1:10">
      <c r="A38" s="221">
        <v>27</v>
      </c>
      <c r="B38" s="229" t="s">
        <v>720</v>
      </c>
      <c r="C38" s="30">
        <v>0</v>
      </c>
      <c r="D38" s="30">
        <v>0</v>
      </c>
      <c r="E38" s="30">
        <v>0</v>
      </c>
      <c r="F38" s="664">
        <f t="shared" si="0"/>
        <v>0</v>
      </c>
      <c r="G38" s="257">
        <v>0</v>
      </c>
      <c r="H38" s="265">
        <v>0</v>
      </c>
      <c r="I38" s="265">
        <v>0</v>
      </c>
      <c r="J38" s="265">
        <v>0</v>
      </c>
    </row>
    <row r="39" spans="1:10">
      <c r="A39" s="221">
        <v>28</v>
      </c>
      <c r="B39" s="229" t="s">
        <v>721</v>
      </c>
      <c r="C39" s="30">
        <v>0</v>
      </c>
      <c r="D39" s="30">
        <v>0</v>
      </c>
      <c r="E39" s="30">
        <v>0</v>
      </c>
      <c r="F39" s="664">
        <f t="shared" si="0"/>
        <v>0</v>
      </c>
      <c r="G39" s="257">
        <v>0</v>
      </c>
      <c r="H39" s="265">
        <v>0</v>
      </c>
      <c r="I39" s="265">
        <v>0</v>
      </c>
      <c r="J39" s="265">
        <v>0</v>
      </c>
    </row>
    <row r="40" spans="1:10">
      <c r="A40" s="221">
        <v>29</v>
      </c>
      <c r="B40" s="229" t="s">
        <v>722</v>
      </c>
      <c r="C40" s="30">
        <v>0</v>
      </c>
      <c r="D40" s="30">
        <v>0</v>
      </c>
      <c r="E40" s="30">
        <v>0</v>
      </c>
      <c r="F40" s="664">
        <f t="shared" si="0"/>
        <v>0</v>
      </c>
      <c r="G40" s="257">
        <v>0</v>
      </c>
      <c r="H40" s="265">
        <v>0</v>
      </c>
      <c r="I40" s="265">
        <v>0</v>
      </c>
      <c r="J40" s="265">
        <v>0</v>
      </c>
    </row>
    <row r="41" spans="1:10">
      <c r="A41" s="221">
        <v>30</v>
      </c>
      <c r="B41" s="229" t="s">
        <v>723</v>
      </c>
      <c r="C41" s="30">
        <v>0</v>
      </c>
      <c r="D41" s="30">
        <v>0</v>
      </c>
      <c r="E41" s="30">
        <v>0</v>
      </c>
      <c r="F41" s="664">
        <f t="shared" si="0"/>
        <v>0</v>
      </c>
      <c r="G41" s="257">
        <v>0</v>
      </c>
      <c r="H41" s="265">
        <v>0</v>
      </c>
      <c r="I41" s="265">
        <v>0</v>
      </c>
      <c r="J41" s="265">
        <v>0</v>
      </c>
    </row>
    <row r="42" spans="1:10">
      <c r="A42" s="395"/>
      <c r="B42" s="371" t="s">
        <v>18</v>
      </c>
      <c r="C42" s="367">
        <f>SUM(C12:C41)</f>
        <v>0</v>
      </c>
      <c r="D42" s="367">
        <f>SUM(D12:D41)</f>
        <v>0</v>
      </c>
      <c r="E42" s="665">
        <v>0</v>
      </c>
      <c r="F42" s="378">
        <f>SUM(F12:F41)</f>
        <v>0</v>
      </c>
      <c r="G42" s="395">
        <v>0</v>
      </c>
      <c r="H42" s="403">
        <v>0</v>
      </c>
      <c r="I42" s="403">
        <v>0</v>
      </c>
      <c r="J42" s="403">
        <v>0</v>
      </c>
    </row>
    <row r="43" spans="1:10">
      <c r="A43" s="9"/>
      <c r="B43" s="24"/>
      <c r="C43" s="24"/>
      <c r="D43" s="18"/>
      <c r="E43" s="18"/>
      <c r="F43" s="18"/>
      <c r="G43" s="18"/>
      <c r="H43" s="18"/>
      <c r="I43" s="18"/>
      <c r="J43" s="18"/>
    </row>
    <row r="44" spans="1:10">
      <c r="A44" s="9"/>
      <c r="B44" s="24"/>
      <c r="C44" s="24"/>
      <c r="D44" s="18"/>
      <c r="E44" s="18"/>
      <c r="F44" s="18"/>
      <c r="G44" s="18"/>
      <c r="H44" s="18"/>
      <c r="I44" s="18"/>
      <c r="J44" s="18"/>
    </row>
    <row r="45" spans="1:10">
      <c r="A45" s="9"/>
      <c r="B45" s="24"/>
      <c r="C45" s="24"/>
      <c r="D45" s="18"/>
      <c r="E45" s="18"/>
      <c r="F45" s="18"/>
      <c r="G45" s="18"/>
      <c r="H45" s="18"/>
      <c r="I45" s="18"/>
      <c r="J45" s="18"/>
    </row>
    <row r="46" spans="1:10" ht="15.75" customHeight="1">
      <c r="A46" s="12" t="s">
        <v>11</v>
      </c>
      <c r="B46" s="12"/>
      <c r="C46" s="12"/>
      <c r="D46" s="12"/>
      <c r="E46" s="12"/>
      <c r="F46" s="12"/>
      <c r="G46" s="12"/>
      <c r="I46" s="923" t="s">
        <v>12</v>
      </c>
      <c r="J46" s="923"/>
    </row>
    <row r="47" spans="1:10" ht="12.75" customHeight="1">
      <c r="A47" s="926" t="s">
        <v>13</v>
      </c>
      <c r="B47" s="926"/>
      <c r="C47" s="926"/>
      <c r="D47" s="926"/>
      <c r="E47" s="926"/>
      <c r="F47" s="926"/>
      <c r="G47" s="926"/>
      <c r="H47" s="926"/>
      <c r="I47" s="926"/>
      <c r="J47" s="926"/>
    </row>
    <row r="48" spans="1:10" ht="12.75" customHeight="1">
      <c r="A48" s="926" t="s">
        <v>19</v>
      </c>
      <c r="B48" s="926"/>
      <c r="C48" s="926"/>
      <c r="D48" s="926"/>
      <c r="E48" s="926"/>
      <c r="F48" s="926"/>
      <c r="G48" s="926"/>
      <c r="H48" s="926"/>
      <c r="I48" s="926"/>
      <c r="J48" s="926"/>
    </row>
    <row r="49" spans="1:10">
      <c r="A49" s="12"/>
      <c r="B49" s="12"/>
      <c r="C49" s="12"/>
      <c r="E49" s="12"/>
      <c r="H49" s="911" t="s">
        <v>83</v>
      </c>
      <c r="I49" s="911"/>
      <c r="J49" s="911"/>
    </row>
    <row r="53" spans="1:10">
      <c r="A53" s="1045"/>
      <c r="B53" s="1045"/>
      <c r="C53" s="1045"/>
      <c r="D53" s="1045"/>
      <c r="E53" s="1045"/>
      <c r="F53" s="1045"/>
      <c r="G53" s="1045"/>
      <c r="H53" s="1045"/>
      <c r="I53" s="1045"/>
      <c r="J53" s="1045"/>
    </row>
    <row r="55" spans="1:10">
      <c r="A55" s="1045"/>
      <c r="B55" s="1045"/>
      <c r="C55" s="1045"/>
      <c r="D55" s="1045"/>
      <c r="E55" s="1045"/>
      <c r="F55" s="1045"/>
      <c r="G55" s="1045"/>
      <c r="H55" s="1045"/>
      <c r="I55" s="1045"/>
      <c r="J55" s="1045"/>
    </row>
  </sheetData>
  <mergeCells count="16">
    <mergeCell ref="A48:J48"/>
    <mergeCell ref="H49:J49"/>
    <mergeCell ref="A53:J53"/>
    <mergeCell ref="A55:J55"/>
    <mergeCell ref="A9:A10"/>
    <mergeCell ref="B9:B10"/>
    <mergeCell ref="C9:F9"/>
    <mergeCell ref="G9:J9"/>
    <mergeCell ref="I46:J46"/>
    <mergeCell ref="A47:J47"/>
    <mergeCell ref="E1:I1"/>
    <mergeCell ref="A2:J2"/>
    <mergeCell ref="A3:J3"/>
    <mergeCell ref="A5:J5"/>
    <mergeCell ref="A8:B8"/>
    <mergeCell ref="H8:J8"/>
  </mergeCells>
  <printOptions horizontalCentered="1"/>
  <pageMargins left="0.70866141732283472" right="0.70866141732283472" top="0.23622047244094491" bottom="0" header="0.31496062992125984" footer="0.31496062992125984"/>
  <pageSetup paperSize="9" scale="86" orientation="landscape" r:id="rId1"/>
  <drawing r:id="rId2"/>
</worksheet>
</file>

<file path=xl/worksheets/sheet18.xml><?xml version="1.0" encoding="utf-8"?>
<worksheet xmlns="http://schemas.openxmlformats.org/spreadsheetml/2006/main" xmlns:r="http://schemas.openxmlformats.org/officeDocument/2006/relationships">
  <sheetPr>
    <pageSetUpPr fitToPage="1"/>
  </sheetPr>
  <dimension ref="A1:P55"/>
  <sheetViews>
    <sheetView zoomScaleSheetLayoutView="78" workbookViewId="0">
      <selection activeCell="M14" sqref="M14"/>
    </sheetView>
  </sheetViews>
  <sheetFormatPr defaultRowHeight="12.75"/>
  <cols>
    <col min="1" max="1" width="7.42578125" style="13" customWidth="1"/>
    <col min="2" max="2" width="18.28515625" style="13" customWidth="1"/>
    <col min="3" max="3" width="11.85546875" style="13" customWidth="1"/>
    <col min="4" max="4" width="12.42578125" style="13" customWidth="1"/>
    <col min="5" max="5" width="13.85546875" style="13" customWidth="1"/>
    <col min="6" max="6" width="21.140625" style="13" customWidth="1"/>
    <col min="7" max="7" width="13.28515625" style="13" customWidth="1"/>
    <col min="8" max="8" width="14.7109375" style="13" customWidth="1"/>
    <col min="9" max="9" width="16.7109375" style="13" customWidth="1"/>
    <col min="10" max="10" width="19.28515625" style="13" customWidth="1"/>
    <col min="11" max="16384" width="9.140625" style="13"/>
  </cols>
  <sheetData>
    <row r="1" spans="1:16" customFormat="1">
      <c r="E1" s="912"/>
      <c r="F1" s="912"/>
      <c r="G1" s="912"/>
      <c r="H1" s="912"/>
      <c r="I1" s="912"/>
      <c r="J1" s="111" t="s">
        <v>468</v>
      </c>
    </row>
    <row r="2" spans="1:16" customFormat="1" ht="15">
      <c r="A2" s="1033" t="s">
        <v>0</v>
      </c>
      <c r="B2" s="1033"/>
      <c r="C2" s="1033"/>
      <c r="D2" s="1033"/>
      <c r="E2" s="1033"/>
      <c r="F2" s="1033"/>
      <c r="G2" s="1033"/>
      <c r="H2" s="1033"/>
      <c r="I2" s="1033"/>
      <c r="J2" s="1033"/>
    </row>
    <row r="3" spans="1:16" customFormat="1" ht="20.25">
      <c r="A3" s="909" t="s">
        <v>822</v>
      </c>
      <c r="B3" s="909"/>
      <c r="C3" s="909"/>
      <c r="D3" s="909"/>
      <c r="E3" s="909"/>
      <c r="F3" s="909"/>
      <c r="G3" s="909"/>
      <c r="H3" s="909"/>
      <c r="I3" s="909"/>
      <c r="J3" s="909"/>
    </row>
    <row r="4" spans="1:16" customFormat="1" ht="14.25" customHeight="1"/>
    <row r="5" spans="1:16" ht="31.5" customHeight="1">
      <c r="A5" s="1037" t="s">
        <v>847</v>
      </c>
      <c r="B5" s="1037"/>
      <c r="C5" s="1037"/>
      <c r="D5" s="1037"/>
      <c r="E5" s="1037"/>
      <c r="F5" s="1037"/>
      <c r="G5" s="1037"/>
      <c r="H5" s="1037"/>
      <c r="I5" s="1037"/>
      <c r="J5" s="1037"/>
    </row>
    <row r="6" spans="1:16" ht="13.5" customHeight="1">
      <c r="A6" s="1"/>
      <c r="B6" s="1"/>
      <c r="C6" s="1"/>
      <c r="D6" s="1"/>
      <c r="E6" s="1"/>
      <c r="F6" s="1"/>
      <c r="G6" s="1"/>
      <c r="H6" s="1"/>
      <c r="I6" s="1"/>
      <c r="J6" s="1"/>
    </row>
    <row r="7" spans="1:16" ht="0.75" customHeight="1"/>
    <row r="8" spans="1:16">
      <c r="A8" s="911" t="s">
        <v>744</v>
      </c>
      <c r="B8" s="911"/>
      <c r="C8" s="25"/>
      <c r="H8" s="1042" t="s">
        <v>978</v>
      </c>
      <c r="I8" s="1042"/>
      <c r="J8" s="1042"/>
    </row>
    <row r="9" spans="1:16">
      <c r="A9" s="893" t="s">
        <v>2</v>
      </c>
      <c r="B9" s="893" t="s">
        <v>3</v>
      </c>
      <c r="C9" s="853" t="s">
        <v>843</v>
      </c>
      <c r="D9" s="983"/>
      <c r="E9" s="983"/>
      <c r="F9" s="854"/>
      <c r="G9" s="853" t="s">
        <v>104</v>
      </c>
      <c r="H9" s="983"/>
      <c r="I9" s="983"/>
      <c r="J9" s="854"/>
      <c r="O9" s="16"/>
      <c r="P9" s="18"/>
    </row>
    <row r="10" spans="1:16" ht="41.25" customHeight="1">
      <c r="A10" s="893"/>
      <c r="B10" s="893"/>
      <c r="C10" s="349" t="s">
        <v>195</v>
      </c>
      <c r="D10" s="349" t="s">
        <v>16</v>
      </c>
      <c r="E10" s="398" t="s">
        <v>395</v>
      </c>
      <c r="F10" s="382" t="s">
        <v>213</v>
      </c>
      <c r="G10" s="349" t="s">
        <v>195</v>
      </c>
      <c r="H10" s="392" t="s">
        <v>17</v>
      </c>
      <c r="I10" s="399" t="s">
        <v>114</v>
      </c>
      <c r="J10" s="349" t="s">
        <v>214</v>
      </c>
    </row>
    <row r="11" spans="1:16">
      <c r="A11" s="349">
        <v>1</v>
      </c>
      <c r="B11" s="349">
        <v>2</v>
      </c>
      <c r="C11" s="349">
        <v>3</v>
      </c>
      <c r="D11" s="349">
        <v>4</v>
      </c>
      <c r="E11" s="349">
        <v>5</v>
      </c>
      <c r="F11" s="382">
        <v>6</v>
      </c>
      <c r="G11" s="349">
        <v>7</v>
      </c>
      <c r="H11" s="392">
        <v>8</v>
      </c>
      <c r="I11" s="349">
        <v>9</v>
      </c>
      <c r="J11" s="349">
        <v>10</v>
      </c>
    </row>
    <row r="12" spans="1:16" s="220" customFormat="1">
      <c r="A12" s="221">
        <v>1</v>
      </c>
      <c r="B12" s="120" t="s">
        <v>694</v>
      </c>
      <c r="C12" s="30">
        <v>0</v>
      </c>
      <c r="D12" s="30">
        <v>0</v>
      </c>
      <c r="E12" s="30">
        <v>0</v>
      </c>
      <c r="F12" s="664">
        <f>D12*E12</f>
        <v>0</v>
      </c>
      <c r="G12" s="257">
        <v>0</v>
      </c>
      <c r="H12" s="265">
        <v>0</v>
      </c>
      <c r="I12" s="265">
        <v>0</v>
      </c>
      <c r="J12" s="265">
        <v>0</v>
      </c>
    </row>
    <row r="13" spans="1:16" s="220" customFormat="1">
      <c r="A13" s="221">
        <v>2</v>
      </c>
      <c r="B13" s="120" t="s">
        <v>695</v>
      </c>
      <c r="C13" s="30">
        <v>0</v>
      </c>
      <c r="D13" s="30">
        <v>0</v>
      </c>
      <c r="E13" s="30">
        <v>0</v>
      </c>
      <c r="F13" s="664">
        <f t="shared" ref="F13:F41" si="0">D13*E13</f>
        <v>0</v>
      </c>
      <c r="G13" s="257">
        <v>0</v>
      </c>
      <c r="H13" s="265">
        <v>0</v>
      </c>
      <c r="I13" s="265">
        <v>0</v>
      </c>
      <c r="J13" s="265">
        <v>0</v>
      </c>
    </row>
    <row r="14" spans="1:16" s="220" customFormat="1">
      <c r="A14" s="221">
        <v>3</v>
      </c>
      <c r="B14" s="120" t="s">
        <v>696</v>
      </c>
      <c r="C14" s="30">
        <v>0</v>
      </c>
      <c r="D14" s="30">
        <v>0</v>
      </c>
      <c r="E14" s="30">
        <v>0</v>
      </c>
      <c r="F14" s="664">
        <f t="shared" si="0"/>
        <v>0</v>
      </c>
      <c r="G14" s="257">
        <v>0</v>
      </c>
      <c r="H14" s="265">
        <v>0</v>
      </c>
      <c r="I14" s="265">
        <v>0</v>
      </c>
      <c r="J14" s="265">
        <v>0</v>
      </c>
    </row>
    <row r="15" spans="1:16" s="220" customFormat="1">
      <c r="A15" s="221">
        <v>4</v>
      </c>
      <c r="B15" s="120" t="s">
        <v>697</v>
      </c>
      <c r="C15" s="30">
        <v>0</v>
      </c>
      <c r="D15" s="30">
        <v>0</v>
      </c>
      <c r="E15" s="30">
        <v>0</v>
      </c>
      <c r="F15" s="664">
        <f t="shared" si="0"/>
        <v>0</v>
      </c>
      <c r="G15" s="257">
        <v>0</v>
      </c>
      <c r="H15" s="265">
        <v>0</v>
      </c>
      <c r="I15" s="265">
        <v>0</v>
      </c>
      <c r="J15" s="265">
        <v>0</v>
      </c>
    </row>
    <row r="16" spans="1:16" s="220" customFormat="1">
      <c r="A16" s="221">
        <v>5</v>
      </c>
      <c r="B16" s="120" t="s">
        <v>698</v>
      </c>
      <c r="C16" s="30">
        <v>0</v>
      </c>
      <c r="D16" s="30">
        <v>0</v>
      </c>
      <c r="E16" s="30">
        <v>0</v>
      </c>
      <c r="F16" s="664">
        <f t="shared" si="0"/>
        <v>0</v>
      </c>
      <c r="G16" s="257">
        <v>0</v>
      </c>
      <c r="H16" s="265">
        <v>0</v>
      </c>
      <c r="I16" s="265">
        <v>0</v>
      </c>
      <c r="J16" s="265">
        <v>0</v>
      </c>
    </row>
    <row r="17" spans="1:10" s="220" customFormat="1">
      <c r="A17" s="221">
        <v>6</v>
      </c>
      <c r="B17" s="120" t="s">
        <v>699</v>
      </c>
      <c r="C17" s="30">
        <v>0</v>
      </c>
      <c r="D17" s="30">
        <v>0</v>
      </c>
      <c r="E17" s="30">
        <v>0</v>
      </c>
      <c r="F17" s="664">
        <f t="shared" si="0"/>
        <v>0</v>
      </c>
      <c r="G17" s="257">
        <v>0</v>
      </c>
      <c r="H17" s="265">
        <v>0</v>
      </c>
      <c r="I17" s="265">
        <v>0</v>
      </c>
      <c r="J17" s="265">
        <v>0</v>
      </c>
    </row>
    <row r="18" spans="1:10" s="220" customFormat="1">
      <c r="A18" s="221">
        <v>7</v>
      </c>
      <c r="B18" s="120" t="s">
        <v>700</v>
      </c>
      <c r="C18" s="30">
        <v>0</v>
      </c>
      <c r="D18" s="30">
        <v>0</v>
      </c>
      <c r="E18" s="30">
        <v>0</v>
      </c>
      <c r="F18" s="664">
        <f t="shared" si="0"/>
        <v>0</v>
      </c>
      <c r="G18" s="257">
        <v>0</v>
      </c>
      <c r="H18" s="265">
        <v>0</v>
      </c>
      <c r="I18" s="265">
        <v>0</v>
      </c>
      <c r="J18" s="265">
        <v>0</v>
      </c>
    </row>
    <row r="19" spans="1:10" s="220" customFormat="1">
      <c r="A19" s="221">
        <v>8</v>
      </c>
      <c r="B19" s="120" t="s">
        <v>701</v>
      </c>
      <c r="C19" s="30">
        <v>0</v>
      </c>
      <c r="D19" s="30">
        <v>0</v>
      </c>
      <c r="E19" s="30">
        <v>0</v>
      </c>
      <c r="F19" s="664">
        <f t="shared" si="0"/>
        <v>0</v>
      </c>
      <c r="G19" s="257">
        <v>0</v>
      </c>
      <c r="H19" s="265">
        <v>0</v>
      </c>
      <c r="I19" s="265">
        <v>0</v>
      </c>
      <c r="J19" s="265">
        <v>0</v>
      </c>
    </row>
    <row r="20" spans="1:10" s="220" customFormat="1">
      <c r="A20" s="221">
        <v>9</v>
      </c>
      <c r="B20" s="120" t="s">
        <v>702</v>
      </c>
      <c r="C20" s="30">
        <v>0</v>
      </c>
      <c r="D20" s="30">
        <v>0</v>
      </c>
      <c r="E20" s="30">
        <v>0</v>
      </c>
      <c r="F20" s="664">
        <f t="shared" si="0"/>
        <v>0</v>
      </c>
      <c r="G20" s="257">
        <v>0</v>
      </c>
      <c r="H20" s="265">
        <v>0</v>
      </c>
      <c r="I20" s="265">
        <v>0</v>
      </c>
      <c r="J20" s="265">
        <v>0</v>
      </c>
    </row>
    <row r="21" spans="1:10" s="220" customFormat="1">
      <c r="A21" s="221">
        <v>10</v>
      </c>
      <c r="B21" s="120" t="s">
        <v>703</v>
      </c>
      <c r="C21" s="30">
        <v>0</v>
      </c>
      <c r="D21" s="30">
        <v>0</v>
      </c>
      <c r="E21" s="30">
        <v>0</v>
      </c>
      <c r="F21" s="664">
        <f t="shared" si="0"/>
        <v>0</v>
      </c>
      <c r="G21" s="257">
        <v>0</v>
      </c>
      <c r="H21" s="265">
        <v>0</v>
      </c>
      <c r="I21" s="265">
        <v>0</v>
      </c>
      <c r="J21" s="265">
        <v>0</v>
      </c>
    </row>
    <row r="22" spans="1:10" s="220" customFormat="1">
      <c r="A22" s="221">
        <v>11</v>
      </c>
      <c r="B22" s="120" t="s">
        <v>704</v>
      </c>
      <c r="C22" s="30">
        <v>0</v>
      </c>
      <c r="D22" s="30">
        <v>0</v>
      </c>
      <c r="E22" s="30">
        <v>0</v>
      </c>
      <c r="F22" s="664">
        <f t="shared" si="0"/>
        <v>0</v>
      </c>
      <c r="G22" s="257">
        <v>0</v>
      </c>
      <c r="H22" s="265">
        <v>0</v>
      </c>
      <c r="I22" s="265">
        <v>0</v>
      </c>
      <c r="J22" s="265">
        <v>0</v>
      </c>
    </row>
    <row r="23" spans="1:10" s="220" customFormat="1">
      <c r="A23" s="221">
        <v>12</v>
      </c>
      <c r="B23" s="120" t="s">
        <v>705</v>
      </c>
      <c r="C23" s="30">
        <v>0</v>
      </c>
      <c r="D23" s="30">
        <v>0</v>
      </c>
      <c r="E23" s="30">
        <v>0</v>
      </c>
      <c r="F23" s="664">
        <f t="shared" si="0"/>
        <v>0</v>
      </c>
      <c r="G23" s="257">
        <v>0</v>
      </c>
      <c r="H23" s="265">
        <v>0</v>
      </c>
      <c r="I23" s="265">
        <v>0</v>
      </c>
      <c r="J23" s="265">
        <v>0</v>
      </c>
    </row>
    <row r="24" spans="1:10" s="220" customFormat="1">
      <c r="A24" s="221">
        <v>13</v>
      </c>
      <c r="B24" s="120" t="s">
        <v>706</v>
      </c>
      <c r="C24" s="30">
        <v>0</v>
      </c>
      <c r="D24" s="30">
        <v>0</v>
      </c>
      <c r="E24" s="30">
        <v>0</v>
      </c>
      <c r="F24" s="664">
        <f t="shared" si="0"/>
        <v>0</v>
      </c>
      <c r="G24" s="257">
        <v>0</v>
      </c>
      <c r="H24" s="265">
        <v>0</v>
      </c>
      <c r="I24" s="265">
        <v>0</v>
      </c>
      <c r="J24" s="265">
        <v>0</v>
      </c>
    </row>
    <row r="25" spans="1:10" s="220" customFormat="1">
      <c r="A25" s="221">
        <v>14</v>
      </c>
      <c r="B25" s="120" t="s">
        <v>707</v>
      </c>
      <c r="C25" s="30">
        <v>0</v>
      </c>
      <c r="D25" s="30">
        <v>0</v>
      </c>
      <c r="E25" s="30">
        <v>0</v>
      </c>
      <c r="F25" s="664">
        <f t="shared" si="0"/>
        <v>0</v>
      </c>
      <c r="G25" s="257">
        <v>0</v>
      </c>
      <c r="H25" s="265">
        <v>0</v>
      </c>
      <c r="I25" s="265">
        <v>0</v>
      </c>
      <c r="J25" s="265">
        <v>0</v>
      </c>
    </row>
    <row r="26" spans="1:10" s="220" customFormat="1">
      <c r="A26" s="221">
        <v>15</v>
      </c>
      <c r="B26" s="120" t="s">
        <v>708</v>
      </c>
      <c r="C26" s="30">
        <v>0</v>
      </c>
      <c r="D26" s="30">
        <v>0</v>
      </c>
      <c r="E26" s="30">
        <v>0</v>
      </c>
      <c r="F26" s="664">
        <f t="shared" si="0"/>
        <v>0</v>
      </c>
      <c r="G26" s="257">
        <v>0</v>
      </c>
      <c r="H26" s="265">
        <v>0</v>
      </c>
      <c r="I26" s="265">
        <v>0</v>
      </c>
      <c r="J26" s="265">
        <v>0</v>
      </c>
    </row>
    <row r="27" spans="1:10">
      <c r="A27" s="221">
        <v>16</v>
      </c>
      <c r="B27" s="229" t="s">
        <v>709</v>
      </c>
      <c r="C27" s="30">
        <v>0</v>
      </c>
      <c r="D27" s="30">
        <v>0</v>
      </c>
      <c r="E27" s="30">
        <v>0</v>
      </c>
      <c r="F27" s="664">
        <f t="shared" si="0"/>
        <v>0</v>
      </c>
      <c r="G27" s="257">
        <v>0</v>
      </c>
      <c r="H27" s="265">
        <v>0</v>
      </c>
      <c r="I27" s="265">
        <v>0</v>
      </c>
      <c r="J27" s="265">
        <v>0</v>
      </c>
    </row>
    <row r="28" spans="1:10">
      <c r="A28" s="221">
        <v>17</v>
      </c>
      <c r="B28" s="229" t="s">
        <v>710</v>
      </c>
      <c r="C28" s="30">
        <v>0</v>
      </c>
      <c r="D28" s="30">
        <v>0</v>
      </c>
      <c r="E28" s="30">
        <v>0</v>
      </c>
      <c r="F28" s="664">
        <f t="shared" si="0"/>
        <v>0</v>
      </c>
      <c r="G28" s="257">
        <v>0</v>
      </c>
      <c r="H28" s="265">
        <v>0</v>
      </c>
      <c r="I28" s="265">
        <v>0</v>
      </c>
      <c r="J28" s="265">
        <v>0</v>
      </c>
    </row>
    <row r="29" spans="1:10">
      <c r="A29" s="221">
        <v>18</v>
      </c>
      <c r="B29" s="229" t="s">
        <v>711</v>
      </c>
      <c r="C29" s="30">
        <v>0</v>
      </c>
      <c r="D29" s="30">
        <v>0</v>
      </c>
      <c r="E29" s="30">
        <v>0</v>
      </c>
      <c r="F29" s="664">
        <f t="shared" si="0"/>
        <v>0</v>
      </c>
      <c r="G29" s="257">
        <v>0</v>
      </c>
      <c r="H29" s="265">
        <v>0</v>
      </c>
      <c r="I29" s="265">
        <v>0</v>
      </c>
      <c r="J29" s="265">
        <v>0</v>
      </c>
    </row>
    <row r="30" spans="1:10">
      <c r="A30" s="221">
        <v>19</v>
      </c>
      <c r="B30" s="229" t="s">
        <v>712</v>
      </c>
      <c r="C30" s="30">
        <v>0</v>
      </c>
      <c r="D30" s="30">
        <v>0</v>
      </c>
      <c r="E30" s="30">
        <v>0</v>
      </c>
      <c r="F30" s="664">
        <f t="shared" si="0"/>
        <v>0</v>
      </c>
      <c r="G30" s="257">
        <v>0</v>
      </c>
      <c r="H30" s="265">
        <v>0</v>
      </c>
      <c r="I30" s="265">
        <v>0</v>
      </c>
      <c r="J30" s="265">
        <v>0</v>
      </c>
    </row>
    <row r="31" spans="1:10">
      <c r="A31" s="221">
        <v>20</v>
      </c>
      <c r="B31" s="229" t="s">
        <v>713</v>
      </c>
      <c r="C31" s="30">
        <v>0</v>
      </c>
      <c r="D31" s="30">
        <v>0</v>
      </c>
      <c r="E31" s="30">
        <v>0</v>
      </c>
      <c r="F31" s="664">
        <f t="shared" si="0"/>
        <v>0</v>
      </c>
      <c r="G31" s="257">
        <v>0</v>
      </c>
      <c r="H31" s="265">
        <v>0</v>
      </c>
      <c r="I31" s="265">
        <v>0</v>
      </c>
      <c r="J31" s="265">
        <v>0</v>
      </c>
    </row>
    <row r="32" spans="1:10">
      <c r="A32" s="221">
        <v>21</v>
      </c>
      <c r="B32" s="229" t="s">
        <v>714</v>
      </c>
      <c r="C32" s="30">
        <v>0</v>
      </c>
      <c r="D32" s="30">
        <v>0</v>
      </c>
      <c r="E32" s="30">
        <v>0</v>
      </c>
      <c r="F32" s="664">
        <f t="shared" si="0"/>
        <v>0</v>
      </c>
      <c r="G32" s="257">
        <v>0</v>
      </c>
      <c r="H32" s="265">
        <v>0</v>
      </c>
      <c r="I32" s="265">
        <v>0</v>
      </c>
      <c r="J32" s="265">
        <v>0</v>
      </c>
    </row>
    <row r="33" spans="1:10">
      <c r="A33" s="221">
        <v>22</v>
      </c>
      <c r="B33" s="229" t="s">
        <v>715</v>
      </c>
      <c r="C33" s="30">
        <v>0</v>
      </c>
      <c r="D33" s="30">
        <v>0</v>
      </c>
      <c r="E33" s="30">
        <v>0</v>
      </c>
      <c r="F33" s="664">
        <f t="shared" si="0"/>
        <v>0</v>
      </c>
      <c r="G33" s="257">
        <v>0</v>
      </c>
      <c r="H33" s="265">
        <v>0</v>
      </c>
      <c r="I33" s="265">
        <v>0</v>
      </c>
      <c r="J33" s="265">
        <v>0</v>
      </c>
    </row>
    <row r="34" spans="1:10">
      <c r="A34" s="221">
        <v>23</v>
      </c>
      <c r="B34" s="229" t="s">
        <v>716</v>
      </c>
      <c r="C34" s="30">
        <v>0</v>
      </c>
      <c r="D34" s="30">
        <v>0</v>
      </c>
      <c r="E34" s="30">
        <v>0</v>
      </c>
      <c r="F34" s="664">
        <f t="shared" si="0"/>
        <v>0</v>
      </c>
      <c r="G34" s="257">
        <v>0</v>
      </c>
      <c r="H34" s="265">
        <v>0</v>
      </c>
      <c r="I34" s="265">
        <v>0</v>
      </c>
      <c r="J34" s="265">
        <v>0</v>
      </c>
    </row>
    <row r="35" spans="1:10">
      <c r="A35" s="221">
        <v>24</v>
      </c>
      <c r="B35" s="229" t="s">
        <v>717</v>
      </c>
      <c r="C35" s="30">
        <v>0</v>
      </c>
      <c r="D35" s="30">
        <v>0</v>
      </c>
      <c r="E35" s="30">
        <v>0</v>
      </c>
      <c r="F35" s="664">
        <f t="shared" si="0"/>
        <v>0</v>
      </c>
      <c r="G35" s="257">
        <v>0</v>
      </c>
      <c r="H35" s="265">
        <v>0</v>
      </c>
      <c r="I35" s="265">
        <v>0</v>
      </c>
      <c r="J35" s="265">
        <v>0</v>
      </c>
    </row>
    <row r="36" spans="1:10">
      <c r="A36" s="221">
        <v>25</v>
      </c>
      <c r="B36" s="229" t="s">
        <v>718</v>
      </c>
      <c r="C36" s="30">
        <v>0</v>
      </c>
      <c r="D36" s="30">
        <v>0</v>
      </c>
      <c r="E36" s="30">
        <v>0</v>
      </c>
      <c r="F36" s="664">
        <f t="shared" si="0"/>
        <v>0</v>
      </c>
      <c r="G36" s="257">
        <v>0</v>
      </c>
      <c r="H36" s="265">
        <v>0</v>
      </c>
      <c r="I36" s="265">
        <v>0</v>
      </c>
      <c r="J36" s="265">
        <v>0</v>
      </c>
    </row>
    <row r="37" spans="1:10">
      <c r="A37" s="221">
        <v>26</v>
      </c>
      <c r="B37" s="229" t="s">
        <v>719</v>
      </c>
      <c r="C37" s="30">
        <v>0</v>
      </c>
      <c r="D37" s="30">
        <v>0</v>
      </c>
      <c r="E37" s="30">
        <v>0</v>
      </c>
      <c r="F37" s="664">
        <f t="shared" si="0"/>
        <v>0</v>
      </c>
      <c r="G37" s="257">
        <v>0</v>
      </c>
      <c r="H37" s="265">
        <v>0</v>
      </c>
      <c r="I37" s="265">
        <v>0</v>
      </c>
      <c r="J37" s="265">
        <v>0</v>
      </c>
    </row>
    <row r="38" spans="1:10">
      <c r="A38" s="221">
        <v>27</v>
      </c>
      <c r="B38" s="229" t="s">
        <v>720</v>
      </c>
      <c r="C38" s="30">
        <v>0</v>
      </c>
      <c r="D38" s="30">
        <v>0</v>
      </c>
      <c r="E38" s="30">
        <v>0</v>
      </c>
      <c r="F38" s="664">
        <f t="shared" si="0"/>
        <v>0</v>
      </c>
      <c r="G38" s="257">
        <v>0</v>
      </c>
      <c r="H38" s="265">
        <v>0</v>
      </c>
      <c r="I38" s="265">
        <v>0</v>
      </c>
      <c r="J38" s="265">
        <v>0</v>
      </c>
    </row>
    <row r="39" spans="1:10">
      <c r="A39" s="221">
        <v>28</v>
      </c>
      <c r="B39" s="229" t="s">
        <v>721</v>
      </c>
      <c r="C39" s="30">
        <v>0</v>
      </c>
      <c r="D39" s="30">
        <v>0</v>
      </c>
      <c r="E39" s="30">
        <v>0</v>
      </c>
      <c r="F39" s="664">
        <f t="shared" si="0"/>
        <v>0</v>
      </c>
      <c r="G39" s="257">
        <v>0</v>
      </c>
      <c r="H39" s="265">
        <v>0</v>
      </c>
      <c r="I39" s="265">
        <v>0</v>
      </c>
      <c r="J39" s="265">
        <v>0</v>
      </c>
    </row>
    <row r="40" spans="1:10">
      <c r="A40" s="221">
        <v>29</v>
      </c>
      <c r="B40" s="229" t="s">
        <v>722</v>
      </c>
      <c r="C40" s="30">
        <v>0</v>
      </c>
      <c r="D40" s="30">
        <v>0</v>
      </c>
      <c r="E40" s="30">
        <v>0</v>
      </c>
      <c r="F40" s="664">
        <f t="shared" si="0"/>
        <v>0</v>
      </c>
      <c r="G40" s="257">
        <v>0</v>
      </c>
      <c r="H40" s="265">
        <v>0</v>
      </c>
      <c r="I40" s="265">
        <v>0</v>
      </c>
      <c r="J40" s="265">
        <v>0</v>
      </c>
    </row>
    <row r="41" spans="1:10">
      <c r="A41" s="221">
        <v>30</v>
      </c>
      <c r="B41" s="229" t="s">
        <v>723</v>
      </c>
      <c r="C41" s="30">
        <v>0</v>
      </c>
      <c r="D41" s="30">
        <v>0</v>
      </c>
      <c r="E41" s="30">
        <v>0</v>
      </c>
      <c r="F41" s="664">
        <f t="shared" si="0"/>
        <v>0</v>
      </c>
      <c r="G41" s="257">
        <v>0</v>
      </c>
      <c r="H41" s="265">
        <v>0</v>
      </c>
      <c r="I41" s="265">
        <v>0</v>
      </c>
      <c r="J41" s="265">
        <v>0</v>
      </c>
    </row>
    <row r="42" spans="1:10">
      <c r="A42" s="395"/>
      <c r="B42" s="371" t="s">
        <v>18</v>
      </c>
      <c r="C42" s="367">
        <f>SUM(C12:C41)</f>
        <v>0</v>
      </c>
      <c r="D42" s="367">
        <f>SUM(D12:D41)</f>
        <v>0</v>
      </c>
      <c r="E42" s="666">
        <v>0</v>
      </c>
      <c r="F42" s="378">
        <f>SUM(F12:F41)</f>
        <v>0</v>
      </c>
      <c r="G42" s="395">
        <v>0</v>
      </c>
      <c r="H42" s="403">
        <v>0</v>
      </c>
      <c r="I42" s="403">
        <v>0</v>
      </c>
      <c r="J42" s="403">
        <v>0</v>
      </c>
    </row>
    <row r="43" spans="1:10">
      <c r="A43" s="9"/>
      <c r="B43" s="24"/>
      <c r="C43" s="24"/>
      <c r="D43" s="18"/>
      <c r="E43" s="18"/>
      <c r="F43" s="18"/>
      <c r="G43" s="18"/>
      <c r="H43" s="18"/>
      <c r="I43" s="18"/>
      <c r="J43" s="18"/>
    </row>
    <row r="44" spans="1:10">
      <c r="A44" s="9"/>
      <c r="B44" s="24"/>
      <c r="C44" s="24"/>
      <c r="D44" s="18"/>
      <c r="E44" s="18"/>
      <c r="F44" s="18"/>
      <c r="G44" s="18"/>
      <c r="H44" s="18"/>
      <c r="I44" s="18"/>
      <c r="J44" s="18"/>
    </row>
    <row r="45" spans="1:10">
      <c r="A45" s="9"/>
      <c r="B45" s="24"/>
      <c r="C45" s="24"/>
      <c r="D45" s="18"/>
      <c r="E45" s="18"/>
      <c r="F45" s="18"/>
      <c r="G45" s="18"/>
      <c r="H45" s="18"/>
      <c r="I45" s="18"/>
      <c r="J45" s="18"/>
    </row>
    <row r="46" spans="1:10" ht="15.75" customHeight="1">
      <c r="A46" s="12" t="s">
        <v>11</v>
      </c>
      <c r="B46" s="12"/>
      <c r="C46" s="12"/>
      <c r="D46" s="12"/>
      <c r="E46" s="12"/>
      <c r="F46" s="12"/>
      <c r="G46" s="12"/>
      <c r="I46" s="923" t="s">
        <v>12</v>
      </c>
      <c r="J46" s="923"/>
    </row>
    <row r="47" spans="1:10" ht="12.75" customHeight="1">
      <c r="A47" s="926" t="s">
        <v>13</v>
      </c>
      <c r="B47" s="926"/>
      <c r="C47" s="926"/>
      <c r="D47" s="926"/>
      <c r="E47" s="926"/>
      <c r="F47" s="926"/>
      <c r="G47" s="926"/>
      <c r="H47" s="926"/>
      <c r="I47" s="926"/>
      <c r="J47" s="926"/>
    </row>
    <row r="48" spans="1:10" ht="12.75" customHeight="1">
      <c r="A48" s="926" t="s">
        <v>19</v>
      </c>
      <c r="B48" s="926"/>
      <c r="C48" s="926"/>
      <c r="D48" s="926"/>
      <c r="E48" s="926"/>
      <c r="F48" s="926"/>
      <c r="G48" s="926"/>
      <c r="H48" s="926"/>
      <c r="I48" s="926"/>
      <c r="J48" s="926"/>
    </row>
    <row r="49" spans="1:10">
      <c r="A49" s="12"/>
      <c r="B49" s="12"/>
      <c r="C49" s="12"/>
      <c r="E49" s="12"/>
      <c r="H49" s="911" t="s">
        <v>83</v>
      </c>
      <c r="I49" s="911"/>
      <c r="J49" s="911"/>
    </row>
    <row r="53" spans="1:10">
      <c r="A53" s="1045"/>
      <c r="B53" s="1045"/>
      <c r="C53" s="1045"/>
      <c r="D53" s="1045"/>
      <c r="E53" s="1045"/>
      <c r="F53" s="1045"/>
      <c r="G53" s="1045"/>
      <c r="H53" s="1045"/>
      <c r="I53" s="1045"/>
      <c r="J53" s="1045"/>
    </row>
    <row r="55" spans="1:10">
      <c r="A55" s="1045"/>
      <c r="B55" s="1045"/>
      <c r="C55" s="1045"/>
      <c r="D55" s="1045"/>
      <c r="E55" s="1045"/>
      <c r="F55" s="1045"/>
      <c r="G55" s="1045"/>
      <c r="H55" s="1045"/>
      <c r="I55" s="1045"/>
      <c r="J55" s="1045"/>
    </row>
  </sheetData>
  <mergeCells count="16">
    <mergeCell ref="A48:J48"/>
    <mergeCell ref="H49:J49"/>
    <mergeCell ref="A53:J53"/>
    <mergeCell ref="A55:J55"/>
    <mergeCell ref="A9:A10"/>
    <mergeCell ref="B9:B10"/>
    <mergeCell ref="C9:F9"/>
    <mergeCell ref="G9:J9"/>
    <mergeCell ref="I46:J46"/>
    <mergeCell ref="A47:J47"/>
    <mergeCell ref="E1:I1"/>
    <mergeCell ref="A2:J2"/>
    <mergeCell ref="A3:J3"/>
    <mergeCell ref="A5:J5"/>
    <mergeCell ref="A8:B8"/>
    <mergeCell ref="H8:J8"/>
  </mergeCells>
  <printOptions horizontalCentered="1"/>
  <pageMargins left="0.70866141732283472" right="0.70866141732283472" top="0.23622047244094491" bottom="0" header="0.31496062992125984" footer="0.31496062992125984"/>
  <pageSetup paperSize="9" scale="85" orientation="landscape" r:id="rId1"/>
  <drawing r:id="rId2"/>
</worksheet>
</file>

<file path=xl/worksheets/sheet19.xml><?xml version="1.0" encoding="utf-8"?>
<worksheet xmlns="http://schemas.openxmlformats.org/spreadsheetml/2006/main" xmlns:r="http://schemas.openxmlformats.org/officeDocument/2006/relationships">
  <sheetPr>
    <pageSetUpPr fitToPage="1"/>
  </sheetPr>
  <dimension ref="A1:N55"/>
  <sheetViews>
    <sheetView topLeftCell="A7" zoomScale="90" zoomScaleNormal="90" zoomScaleSheetLayoutView="90" workbookViewId="0">
      <selection activeCell="G31" sqref="G31"/>
    </sheetView>
  </sheetViews>
  <sheetFormatPr defaultRowHeight="12.75"/>
  <cols>
    <col min="1" max="1" width="6.7109375" style="13" customWidth="1"/>
    <col min="2" max="2" width="16.85546875" style="13" customWidth="1"/>
    <col min="3" max="3" width="12" style="13" customWidth="1"/>
    <col min="4" max="4" width="10.42578125" style="13" customWidth="1"/>
    <col min="5" max="5" width="10.140625" style="13" customWidth="1"/>
    <col min="6" max="6" width="13" style="13" customWidth="1"/>
    <col min="7" max="7" width="15.140625" style="13" customWidth="1"/>
    <col min="8" max="8" width="12.42578125" style="13" customWidth="1"/>
    <col min="9" max="9" width="12.140625" style="13" customWidth="1"/>
    <col min="10" max="10" width="11.7109375" style="13" customWidth="1"/>
    <col min="11" max="11" width="12" style="13" customWidth="1"/>
    <col min="12" max="12" width="14.140625" style="13" customWidth="1"/>
    <col min="13" max="13" width="9.140625" style="13" customWidth="1"/>
    <col min="14" max="14" width="12.42578125" style="13" customWidth="1"/>
    <col min="15" max="16384" width="9.140625" style="13"/>
  </cols>
  <sheetData>
    <row r="1" spans="1:14" customFormat="1">
      <c r="D1" s="28"/>
      <c r="E1" s="28"/>
      <c r="F1" s="28"/>
      <c r="G1" s="28"/>
      <c r="H1" s="28"/>
      <c r="I1" s="28"/>
      <c r="J1" s="28"/>
      <c r="K1" s="28"/>
      <c r="L1" s="521" t="s">
        <v>63</v>
      </c>
    </row>
    <row r="2" spans="1:14" customFormat="1" ht="15">
      <c r="A2" s="1033" t="s">
        <v>0</v>
      </c>
      <c r="B2" s="1033"/>
      <c r="C2" s="1033"/>
      <c r="D2" s="1033"/>
      <c r="E2" s="1033"/>
      <c r="F2" s="1033"/>
      <c r="G2" s="1033"/>
      <c r="H2" s="1033"/>
      <c r="I2" s="1033"/>
      <c r="J2" s="1033"/>
      <c r="K2" s="1033"/>
      <c r="L2" s="1033"/>
    </row>
    <row r="3" spans="1:14" customFormat="1" ht="20.25">
      <c r="A3" s="909" t="s">
        <v>822</v>
      </c>
      <c r="B3" s="909"/>
      <c r="C3" s="909"/>
      <c r="D3" s="909"/>
      <c r="E3" s="909"/>
      <c r="F3" s="909"/>
      <c r="G3" s="909"/>
      <c r="H3" s="909"/>
      <c r="I3" s="909"/>
      <c r="J3" s="909"/>
      <c r="K3" s="909"/>
      <c r="L3" s="909"/>
    </row>
    <row r="4" spans="1:14" customFormat="1" ht="10.5" customHeight="1"/>
    <row r="5" spans="1:14" ht="19.5" customHeight="1">
      <c r="A5" s="1047" t="s">
        <v>848</v>
      </c>
      <c r="B5" s="1047"/>
      <c r="C5" s="1047"/>
      <c r="D5" s="1047"/>
      <c r="E5" s="1047"/>
      <c r="F5" s="1047"/>
      <c r="G5" s="1047"/>
      <c r="H5" s="1047"/>
      <c r="I5" s="1047"/>
      <c r="J5" s="1047"/>
      <c r="K5" s="1047"/>
      <c r="L5" s="1047"/>
    </row>
    <row r="6" spans="1:14">
      <c r="A6" s="19"/>
      <c r="B6" s="19"/>
      <c r="C6" s="19"/>
      <c r="D6" s="19"/>
      <c r="E6" s="19"/>
      <c r="F6" s="19"/>
      <c r="G6" s="19"/>
      <c r="H6" s="19"/>
      <c r="I6" s="19"/>
      <c r="J6" s="19"/>
      <c r="K6" s="19"/>
      <c r="L6" s="19"/>
    </row>
    <row r="7" spans="1:14">
      <c r="A7" s="911" t="s">
        <v>744</v>
      </c>
      <c r="B7" s="911"/>
      <c r="F7" s="1048" t="s">
        <v>20</v>
      </c>
      <c r="G7" s="1048"/>
      <c r="H7" s="1048"/>
      <c r="I7" s="1048"/>
      <c r="J7" s="1048"/>
      <c r="K7" s="1048"/>
      <c r="L7" s="1048"/>
    </row>
    <row r="8" spans="1:14">
      <c r="A8" s="12"/>
      <c r="F8" s="14"/>
      <c r="G8" s="81"/>
      <c r="H8" s="81"/>
      <c r="I8" s="1049" t="s">
        <v>981</v>
      </c>
      <c r="J8" s="1049"/>
      <c r="K8" s="1049"/>
      <c r="L8" s="1049"/>
    </row>
    <row r="9" spans="1:14" s="12" customFormat="1">
      <c r="A9" s="893" t="s">
        <v>2</v>
      </c>
      <c r="B9" s="893" t="s">
        <v>3</v>
      </c>
      <c r="C9" s="864" t="s">
        <v>21</v>
      </c>
      <c r="D9" s="865"/>
      <c r="E9" s="865"/>
      <c r="F9" s="865"/>
      <c r="G9" s="865"/>
      <c r="H9" s="864" t="s">
        <v>43</v>
      </c>
      <c r="I9" s="865"/>
      <c r="J9" s="865"/>
      <c r="K9" s="865"/>
      <c r="L9" s="865"/>
    </row>
    <row r="10" spans="1:14" s="12" customFormat="1" ht="63" customHeight="1">
      <c r="A10" s="893"/>
      <c r="B10" s="893"/>
      <c r="C10" s="621" t="s">
        <v>849</v>
      </c>
      <c r="D10" s="621" t="s">
        <v>850</v>
      </c>
      <c r="E10" s="621" t="s">
        <v>853</v>
      </c>
      <c r="F10" s="349" t="s">
        <v>70</v>
      </c>
      <c r="G10" s="349" t="s">
        <v>396</v>
      </c>
      <c r="H10" s="621" t="s">
        <v>849</v>
      </c>
      <c r="I10" s="621" t="s">
        <v>850</v>
      </c>
      <c r="J10" s="621" t="s">
        <v>854</v>
      </c>
      <c r="K10" s="349" t="s">
        <v>70</v>
      </c>
      <c r="L10" s="349" t="s">
        <v>397</v>
      </c>
    </row>
    <row r="11" spans="1:14" s="12" customFormat="1">
      <c r="A11" s="349">
        <v>1</v>
      </c>
      <c r="B11" s="349">
        <v>2</v>
      </c>
      <c r="C11" s="349">
        <v>3</v>
      </c>
      <c r="D11" s="349">
        <v>4</v>
      </c>
      <c r="E11" s="349">
        <v>5</v>
      </c>
      <c r="F11" s="349">
        <v>6</v>
      </c>
      <c r="G11" s="349">
        <v>7</v>
      </c>
      <c r="H11" s="349">
        <v>8</v>
      </c>
      <c r="I11" s="349">
        <v>9</v>
      </c>
      <c r="J11" s="349">
        <v>10</v>
      </c>
      <c r="K11" s="349">
        <v>11</v>
      </c>
      <c r="L11" s="349">
        <v>12</v>
      </c>
    </row>
    <row r="12" spans="1:14" s="12" customFormat="1">
      <c r="A12" s="221">
        <v>1</v>
      </c>
      <c r="B12" s="120" t="s">
        <v>694</v>
      </c>
      <c r="C12" s="266">
        <v>1842.6660999999999</v>
      </c>
      <c r="D12" s="266">
        <v>160.94</v>
      </c>
      <c r="E12" s="266">
        <v>1721.5400000000002</v>
      </c>
      <c r="F12" s="266">
        <v>1724.2491</v>
      </c>
      <c r="G12" s="266">
        <f>(D12+E12)-F12</f>
        <v>158.23090000000025</v>
      </c>
      <c r="H12" s="267">
        <v>0</v>
      </c>
      <c r="I12" s="267">
        <v>0</v>
      </c>
      <c r="J12" s="267">
        <v>0</v>
      </c>
      <c r="K12" s="267">
        <v>0</v>
      </c>
      <c r="L12" s="257">
        <v>0</v>
      </c>
      <c r="M12" s="270"/>
      <c r="N12" s="270"/>
    </row>
    <row r="13" spans="1:14" s="12" customFormat="1">
      <c r="A13" s="221">
        <v>2</v>
      </c>
      <c r="B13" s="120" t="s">
        <v>695</v>
      </c>
      <c r="C13" s="266">
        <v>4303.5774000000001</v>
      </c>
      <c r="D13" s="266">
        <v>631.70000000000005</v>
      </c>
      <c r="E13" s="266">
        <v>3781.1099999999997</v>
      </c>
      <c r="F13" s="266">
        <v>3744.1390000000001</v>
      </c>
      <c r="G13" s="266">
        <f t="shared" ref="G13:G41" si="0">(D13+E13)-F13</f>
        <v>668.67099999999937</v>
      </c>
      <c r="H13" s="267">
        <v>0</v>
      </c>
      <c r="I13" s="267">
        <v>0</v>
      </c>
      <c r="J13" s="267">
        <v>0</v>
      </c>
      <c r="K13" s="267">
        <v>0</v>
      </c>
      <c r="L13" s="257">
        <v>0</v>
      </c>
      <c r="M13" s="270"/>
      <c r="N13" s="270"/>
    </row>
    <row r="14" spans="1:14" s="12" customFormat="1">
      <c r="A14" s="221">
        <v>3</v>
      </c>
      <c r="B14" s="120" t="s">
        <v>696</v>
      </c>
      <c r="C14" s="266">
        <v>2121.1967</v>
      </c>
      <c r="D14" s="266">
        <v>288.26</v>
      </c>
      <c r="E14" s="266">
        <v>1667.556</v>
      </c>
      <c r="F14" s="266">
        <v>1779.5733</v>
      </c>
      <c r="G14" s="266">
        <f t="shared" si="0"/>
        <v>176.24270000000001</v>
      </c>
      <c r="H14" s="267">
        <v>0</v>
      </c>
      <c r="I14" s="267">
        <v>0</v>
      </c>
      <c r="J14" s="267">
        <v>0</v>
      </c>
      <c r="K14" s="267">
        <v>0</v>
      </c>
      <c r="L14" s="257">
        <v>0</v>
      </c>
      <c r="M14" s="270"/>
      <c r="N14" s="270"/>
    </row>
    <row r="15" spans="1:14" s="12" customFormat="1">
      <c r="A15" s="221">
        <v>4</v>
      </c>
      <c r="B15" s="120" t="s">
        <v>697</v>
      </c>
      <c r="C15" s="266">
        <v>2743.0508</v>
      </c>
      <c r="D15" s="266">
        <v>139.57</v>
      </c>
      <c r="E15" s="266">
        <v>2105.877</v>
      </c>
      <c r="F15" s="266">
        <v>2135.8577</v>
      </c>
      <c r="G15" s="266">
        <f t="shared" si="0"/>
        <v>109.58930000000009</v>
      </c>
      <c r="H15" s="267">
        <v>0</v>
      </c>
      <c r="I15" s="267">
        <v>0</v>
      </c>
      <c r="J15" s="267">
        <v>0</v>
      </c>
      <c r="K15" s="267">
        <v>0</v>
      </c>
      <c r="L15" s="257">
        <v>0</v>
      </c>
      <c r="M15" s="270"/>
      <c r="N15" s="270"/>
    </row>
    <row r="16" spans="1:14" s="12" customFormat="1">
      <c r="A16" s="221">
        <v>5</v>
      </c>
      <c r="B16" s="120" t="s">
        <v>698</v>
      </c>
      <c r="C16" s="266">
        <v>2771.3723</v>
      </c>
      <c r="D16" s="266">
        <v>161.75</v>
      </c>
      <c r="E16" s="266">
        <v>2438.88</v>
      </c>
      <c r="F16" s="266">
        <v>2265.4342000000001</v>
      </c>
      <c r="G16" s="266">
        <f t="shared" si="0"/>
        <v>335.19579999999996</v>
      </c>
      <c r="H16" s="267">
        <v>0</v>
      </c>
      <c r="I16" s="267">
        <v>0</v>
      </c>
      <c r="J16" s="267">
        <v>0</v>
      </c>
      <c r="K16" s="267">
        <v>0</v>
      </c>
      <c r="L16" s="257">
        <v>0</v>
      </c>
      <c r="M16" s="270"/>
      <c r="N16" s="270"/>
    </row>
    <row r="17" spans="1:14" s="12" customFormat="1">
      <c r="A17" s="221">
        <v>6</v>
      </c>
      <c r="B17" s="120" t="s">
        <v>699</v>
      </c>
      <c r="C17" s="266">
        <v>837.88620000000003</v>
      </c>
      <c r="D17" s="266">
        <v>150</v>
      </c>
      <c r="E17" s="266">
        <v>681.76</v>
      </c>
      <c r="F17" s="266">
        <v>663.41759999999999</v>
      </c>
      <c r="G17" s="266">
        <f t="shared" si="0"/>
        <v>168.3424</v>
      </c>
      <c r="H17" s="267">
        <v>0</v>
      </c>
      <c r="I17" s="267">
        <v>0</v>
      </c>
      <c r="J17" s="267">
        <v>0</v>
      </c>
      <c r="K17" s="267">
        <v>0</v>
      </c>
      <c r="L17" s="257">
        <v>0</v>
      </c>
      <c r="M17" s="270"/>
      <c r="N17" s="270"/>
    </row>
    <row r="18" spans="1:14" s="12" customFormat="1">
      <c r="A18" s="221">
        <v>7</v>
      </c>
      <c r="B18" s="120" t="s">
        <v>700</v>
      </c>
      <c r="C18" s="266">
        <v>2545.1588000000002</v>
      </c>
      <c r="D18" s="535">
        <f>156.24-25</f>
        <v>131.24</v>
      </c>
      <c r="E18" s="266">
        <v>2283.4499999999998</v>
      </c>
      <c r="F18" s="266">
        <v>2166.7680999999998</v>
      </c>
      <c r="G18" s="266">
        <f t="shared" si="0"/>
        <v>247.92189999999982</v>
      </c>
      <c r="H18" s="267">
        <v>0</v>
      </c>
      <c r="I18" s="267">
        <v>0</v>
      </c>
      <c r="J18" s="267">
        <v>0</v>
      </c>
      <c r="K18" s="267">
        <v>0</v>
      </c>
      <c r="L18" s="257">
        <v>0</v>
      </c>
      <c r="M18" s="270"/>
      <c r="N18" s="270"/>
    </row>
    <row r="19" spans="1:14" s="12" customFormat="1">
      <c r="A19" s="221">
        <v>8</v>
      </c>
      <c r="B19" s="120" t="s">
        <v>701</v>
      </c>
      <c r="C19" s="266">
        <v>524.7962</v>
      </c>
      <c r="D19" s="266">
        <f>27.22+36</f>
        <v>63.22</v>
      </c>
      <c r="E19" s="266">
        <v>394.78</v>
      </c>
      <c r="F19" s="266">
        <v>457.38580000000002</v>
      </c>
      <c r="G19" s="266">
        <f t="shared" si="0"/>
        <v>0.61419999999998254</v>
      </c>
      <c r="H19" s="267">
        <v>0</v>
      </c>
      <c r="I19" s="267">
        <v>0</v>
      </c>
      <c r="J19" s="267">
        <v>0</v>
      </c>
      <c r="K19" s="267">
        <v>0</v>
      </c>
      <c r="L19" s="257">
        <v>0</v>
      </c>
      <c r="M19" s="270"/>
      <c r="N19" s="270"/>
    </row>
    <row r="20" spans="1:14" s="12" customFormat="1">
      <c r="A20" s="221">
        <v>9</v>
      </c>
      <c r="B20" s="120" t="s">
        <v>702</v>
      </c>
      <c r="C20" s="266">
        <v>1670.9446</v>
      </c>
      <c r="D20" s="266">
        <v>422.9</v>
      </c>
      <c r="E20" s="266">
        <v>1431.06</v>
      </c>
      <c r="F20" s="266">
        <v>1551.2345</v>
      </c>
      <c r="G20" s="266">
        <f t="shared" si="0"/>
        <v>302.72550000000001</v>
      </c>
      <c r="H20" s="267">
        <v>0</v>
      </c>
      <c r="I20" s="267">
        <v>0</v>
      </c>
      <c r="J20" s="267">
        <v>0</v>
      </c>
      <c r="K20" s="267">
        <v>0</v>
      </c>
      <c r="L20" s="257">
        <v>0</v>
      </c>
      <c r="M20" s="270"/>
      <c r="N20" s="270"/>
    </row>
    <row r="21" spans="1:14" s="12" customFormat="1">
      <c r="A21" s="221">
        <v>10</v>
      </c>
      <c r="B21" s="120" t="s">
        <v>703</v>
      </c>
      <c r="C21" s="266">
        <v>1407.3276000000001</v>
      </c>
      <c r="D21" s="266">
        <v>146.11000000000001</v>
      </c>
      <c r="E21" s="266">
        <v>1147.2144000000001</v>
      </c>
      <c r="F21" s="266">
        <v>1112.6085</v>
      </c>
      <c r="G21" s="266">
        <f t="shared" si="0"/>
        <v>180.71589999999992</v>
      </c>
      <c r="H21" s="267">
        <v>0</v>
      </c>
      <c r="I21" s="267">
        <v>0</v>
      </c>
      <c r="J21" s="267">
        <v>0</v>
      </c>
      <c r="K21" s="267">
        <v>0</v>
      </c>
      <c r="L21" s="257">
        <v>0</v>
      </c>
      <c r="M21" s="270"/>
      <c r="N21" s="270"/>
    </row>
    <row r="22" spans="1:14" s="12" customFormat="1">
      <c r="A22" s="221">
        <v>11</v>
      </c>
      <c r="B22" s="120" t="s">
        <v>704</v>
      </c>
      <c r="C22" s="266">
        <v>4985.4444000000003</v>
      </c>
      <c r="D22" s="266">
        <v>591.91999999999996</v>
      </c>
      <c r="E22" s="266">
        <v>4143.16</v>
      </c>
      <c r="F22" s="266">
        <v>4107.3098</v>
      </c>
      <c r="G22" s="266">
        <f t="shared" si="0"/>
        <v>627.77019999999993</v>
      </c>
      <c r="H22" s="267">
        <v>0</v>
      </c>
      <c r="I22" s="267">
        <v>0</v>
      </c>
      <c r="J22" s="267">
        <v>0</v>
      </c>
      <c r="K22" s="267">
        <v>0</v>
      </c>
      <c r="L22" s="257">
        <v>0</v>
      </c>
      <c r="M22" s="270"/>
      <c r="N22" s="270"/>
    </row>
    <row r="23" spans="1:14" s="12" customFormat="1">
      <c r="A23" s="221">
        <v>12</v>
      </c>
      <c r="B23" s="120" t="s">
        <v>705</v>
      </c>
      <c r="C23" s="266">
        <v>1290.3132000000001</v>
      </c>
      <c r="D23" s="266">
        <v>65.290000000000006</v>
      </c>
      <c r="E23" s="266">
        <v>1187.76</v>
      </c>
      <c r="F23" s="266">
        <v>1113.1238000000001</v>
      </c>
      <c r="G23" s="266">
        <f t="shared" si="0"/>
        <v>139.92619999999988</v>
      </c>
      <c r="H23" s="267">
        <v>0</v>
      </c>
      <c r="I23" s="267">
        <v>0</v>
      </c>
      <c r="J23" s="267">
        <v>0</v>
      </c>
      <c r="K23" s="267">
        <v>0</v>
      </c>
      <c r="L23" s="257">
        <v>0</v>
      </c>
      <c r="M23" s="270"/>
      <c r="N23" s="270"/>
    </row>
    <row r="24" spans="1:14" s="12" customFormat="1">
      <c r="A24" s="221">
        <v>13</v>
      </c>
      <c r="B24" s="120" t="s">
        <v>706</v>
      </c>
      <c r="C24" s="266">
        <v>2972.6102999999998</v>
      </c>
      <c r="D24" s="266">
        <v>318.99</v>
      </c>
      <c r="E24" s="266">
        <v>2742.7599999999998</v>
      </c>
      <c r="F24" s="266">
        <v>2568.2408999999998</v>
      </c>
      <c r="G24" s="266">
        <f t="shared" si="0"/>
        <v>493.50910000000022</v>
      </c>
      <c r="H24" s="267">
        <v>0</v>
      </c>
      <c r="I24" s="267">
        <v>0</v>
      </c>
      <c r="J24" s="267">
        <v>0</v>
      </c>
      <c r="K24" s="267">
        <v>0</v>
      </c>
      <c r="L24" s="257">
        <v>0</v>
      </c>
      <c r="M24" s="270"/>
      <c r="N24" s="270"/>
    </row>
    <row r="25" spans="1:14" s="12" customFormat="1">
      <c r="A25" s="221">
        <v>14</v>
      </c>
      <c r="B25" s="120" t="s">
        <v>707</v>
      </c>
      <c r="C25" s="266">
        <v>610.59720000000004</v>
      </c>
      <c r="D25" s="266">
        <v>86.15</v>
      </c>
      <c r="E25" s="266">
        <v>509.35599999999999</v>
      </c>
      <c r="F25" s="266">
        <v>527.80840000000001</v>
      </c>
      <c r="G25" s="266">
        <f t="shared" si="0"/>
        <v>67.697599999999966</v>
      </c>
      <c r="H25" s="267">
        <v>0</v>
      </c>
      <c r="I25" s="267">
        <v>0</v>
      </c>
      <c r="J25" s="267">
        <v>0</v>
      </c>
      <c r="K25" s="267">
        <v>0</v>
      </c>
      <c r="L25" s="257">
        <v>0</v>
      </c>
      <c r="M25" s="270"/>
      <c r="N25" s="270"/>
    </row>
    <row r="26" spans="1:14" s="12" customFormat="1">
      <c r="A26" s="221">
        <v>15</v>
      </c>
      <c r="B26" s="120" t="s">
        <v>708</v>
      </c>
      <c r="C26" s="266">
        <v>3260.9160000000002</v>
      </c>
      <c r="D26" s="266">
        <v>42.65</v>
      </c>
      <c r="E26" s="266">
        <v>2997.64</v>
      </c>
      <c r="F26" s="266">
        <v>2711.9113000000002</v>
      </c>
      <c r="G26" s="266">
        <f t="shared" si="0"/>
        <v>328.37869999999975</v>
      </c>
      <c r="H26" s="267">
        <v>0</v>
      </c>
      <c r="I26" s="267">
        <v>0</v>
      </c>
      <c r="J26" s="267">
        <v>0</v>
      </c>
      <c r="K26" s="267">
        <v>0</v>
      </c>
      <c r="L26" s="257">
        <v>0</v>
      </c>
      <c r="M26" s="270"/>
      <c r="N26" s="270"/>
    </row>
    <row r="27" spans="1:14">
      <c r="A27" s="221">
        <v>16</v>
      </c>
      <c r="B27" s="229" t="s">
        <v>709</v>
      </c>
      <c r="C27" s="255">
        <v>2081.5704999999998</v>
      </c>
      <c r="D27" s="660">
        <v>212.71</v>
      </c>
      <c r="E27" s="697">
        <v>1923.6</v>
      </c>
      <c r="F27" s="697">
        <v>1573.6603</v>
      </c>
      <c r="G27" s="266">
        <f t="shared" si="0"/>
        <v>562.64969999999994</v>
      </c>
      <c r="H27" s="267">
        <v>0</v>
      </c>
      <c r="I27" s="267">
        <v>0</v>
      </c>
      <c r="J27" s="267">
        <v>0</v>
      </c>
      <c r="K27" s="267">
        <v>0</v>
      </c>
      <c r="L27" s="257">
        <v>0</v>
      </c>
      <c r="M27" s="270"/>
      <c r="N27" s="270"/>
    </row>
    <row r="28" spans="1:14">
      <c r="A28" s="221">
        <v>17</v>
      </c>
      <c r="B28" s="229" t="s">
        <v>710</v>
      </c>
      <c r="C28" s="255">
        <v>2191.7973000000002</v>
      </c>
      <c r="D28" s="660">
        <v>421.66</v>
      </c>
      <c r="E28" s="697">
        <v>2019.92</v>
      </c>
      <c r="F28" s="697">
        <v>1901.585</v>
      </c>
      <c r="G28" s="266">
        <f t="shared" si="0"/>
        <v>539.99499999999989</v>
      </c>
      <c r="H28" s="267">
        <v>0</v>
      </c>
      <c r="I28" s="267">
        <v>0</v>
      </c>
      <c r="J28" s="267">
        <v>0</v>
      </c>
      <c r="K28" s="267">
        <v>0</v>
      </c>
      <c r="L28" s="257">
        <v>0</v>
      </c>
      <c r="M28" s="270"/>
      <c r="N28" s="270"/>
    </row>
    <row r="29" spans="1:14">
      <c r="A29" s="221">
        <v>18</v>
      </c>
      <c r="B29" s="229" t="s">
        <v>711</v>
      </c>
      <c r="C29" s="255">
        <v>3800.8409000000001</v>
      </c>
      <c r="D29" s="660">
        <v>403.69</v>
      </c>
      <c r="E29" s="697">
        <v>3524.85</v>
      </c>
      <c r="F29" s="697">
        <v>3155.0403000000001</v>
      </c>
      <c r="G29" s="266">
        <f t="shared" si="0"/>
        <v>773.49969999999985</v>
      </c>
      <c r="H29" s="267">
        <v>0</v>
      </c>
      <c r="I29" s="267">
        <v>0</v>
      </c>
      <c r="J29" s="267">
        <v>0</v>
      </c>
      <c r="K29" s="267">
        <v>0</v>
      </c>
      <c r="L29" s="257">
        <v>0</v>
      </c>
      <c r="M29" s="270"/>
      <c r="N29" s="270"/>
    </row>
    <row r="30" spans="1:14">
      <c r="A30" s="221">
        <v>19</v>
      </c>
      <c r="B30" s="409" t="s">
        <v>712</v>
      </c>
      <c r="C30" s="255">
        <v>2202.8629999999998</v>
      </c>
      <c r="D30" s="327">
        <v>326.52999999999997</v>
      </c>
      <c r="E30" s="697">
        <v>1811.74</v>
      </c>
      <c r="F30" s="697">
        <v>1841.9911</v>
      </c>
      <c r="G30" s="266">
        <f t="shared" si="0"/>
        <v>296.27890000000002</v>
      </c>
      <c r="H30" s="267">
        <v>0</v>
      </c>
      <c r="I30" s="267">
        <v>0</v>
      </c>
      <c r="J30" s="267">
        <v>0</v>
      </c>
      <c r="K30" s="267">
        <v>0</v>
      </c>
      <c r="L30" s="257">
        <v>0</v>
      </c>
      <c r="M30" s="270"/>
      <c r="N30" s="270"/>
    </row>
    <row r="31" spans="1:14">
      <c r="A31" s="221">
        <v>20</v>
      </c>
      <c r="B31" s="229" t="s">
        <v>713</v>
      </c>
      <c r="C31" s="255">
        <v>3179.5843</v>
      </c>
      <c r="D31" s="660">
        <v>44.85</v>
      </c>
      <c r="E31" s="697">
        <v>2877.25</v>
      </c>
      <c r="F31" s="697">
        <v>2918.5708</v>
      </c>
      <c r="G31" s="266">
        <f t="shared" si="0"/>
        <v>3.5291999999999462</v>
      </c>
      <c r="H31" s="267">
        <v>0</v>
      </c>
      <c r="I31" s="267">
        <v>0</v>
      </c>
      <c r="J31" s="267">
        <v>0</v>
      </c>
      <c r="K31" s="267">
        <v>0</v>
      </c>
      <c r="L31" s="257">
        <v>0</v>
      </c>
      <c r="M31" s="270"/>
      <c r="N31" s="270"/>
    </row>
    <row r="32" spans="1:14">
      <c r="A32" s="221">
        <v>21</v>
      </c>
      <c r="B32" s="229" t="s">
        <v>714</v>
      </c>
      <c r="C32" s="255">
        <v>1866.0642</v>
      </c>
      <c r="D32" s="701">
        <f>23.38+25</f>
        <v>48.379999999999995</v>
      </c>
      <c r="E32" s="697">
        <v>1681.67</v>
      </c>
      <c r="F32" s="697">
        <v>1719.2883999999999</v>
      </c>
      <c r="G32" s="266">
        <f t="shared" si="0"/>
        <v>10.761600000000271</v>
      </c>
      <c r="H32" s="267">
        <v>0</v>
      </c>
      <c r="I32" s="267">
        <v>0</v>
      </c>
      <c r="J32" s="267">
        <v>0</v>
      </c>
      <c r="K32" s="267">
        <v>0</v>
      </c>
      <c r="L32" s="257">
        <v>0</v>
      </c>
      <c r="M32" s="270"/>
      <c r="N32" s="270"/>
    </row>
    <row r="33" spans="1:14">
      <c r="A33" s="221">
        <v>22</v>
      </c>
      <c r="B33" s="229" t="s">
        <v>715</v>
      </c>
      <c r="C33" s="255">
        <v>5657.1778000000004</v>
      </c>
      <c r="D33" s="660">
        <v>124.99</v>
      </c>
      <c r="E33" s="697">
        <v>5266.6100000000006</v>
      </c>
      <c r="F33" s="697">
        <v>5106.0740999999998</v>
      </c>
      <c r="G33" s="266">
        <f t="shared" si="0"/>
        <v>285.52590000000055</v>
      </c>
      <c r="H33" s="267">
        <v>0</v>
      </c>
      <c r="I33" s="267">
        <v>0</v>
      </c>
      <c r="J33" s="267">
        <v>0</v>
      </c>
      <c r="K33" s="267">
        <v>0</v>
      </c>
      <c r="L33" s="257">
        <v>0</v>
      </c>
      <c r="M33" s="270"/>
      <c r="N33" s="270"/>
    </row>
    <row r="34" spans="1:14">
      <c r="A34" s="221">
        <v>23</v>
      </c>
      <c r="B34" s="229" t="s">
        <v>716</v>
      </c>
      <c r="C34" s="255">
        <v>3310.15</v>
      </c>
      <c r="D34" s="660">
        <v>259.13</v>
      </c>
      <c r="E34" s="697">
        <v>2992.8449999999998</v>
      </c>
      <c r="F34" s="697">
        <v>2692.7575000000002</v>
      </c>
      <c r="G34" s="266">
        <f t="shared" si="0"/>
        <v>559.21749999999975</v>
      </c>
      <c r="H34" s="267">
        <v>0</v>
      </c>
      <c r="I34" s="267">
        <v>0</v>
      </c>
      <c r="J34" s="267">
        <v>0</v>
      </c>
      <c r="K34" s="267">
        <v>0</v>
      </c>
      <c r="L34" s="257">
        <v>0</v>
      </c>
      <c r="M34" s="270"/>
      <c r="N34" s="270"/>
    </row>
    <row r="35" spans="1:14">
      <c r="A35" s="221">
        <v>24</v>
      </c>
      <c r="B35" s="229" t="s">
        <v>717</v>
      </c>
      <c r="C35" s="255">
        <v>1330.4413</v>
      </c>
      <c r="D35" s="660">
        <v>33.369999999999997</v>
      </c>
      <c r="E35" s="697">
        <v>1078.06</v>
      </c>
      <c r="F35" s="697">
        <v>1104.8248000000001</v>
      </c>
      <c r="G35" s="407">
        <f t="shared" si="0"/>
        <v>6.6051999999997406</v>
      </c>
      <c r="H35" s="267">
        <v>0</v>
      </c>
      <c r="I35" s="267">
        <v>0</v>
      </c>
      <c r="J35" s="267">
        <v>0</v>
      </c>
      <c r="K35" s="267">
        <v>0</v>
      </c>
      <c r="L35" s="257">
        <v>0</v>
      </c>
      <c r="M35" s="270"/>
      <c r="N35" s="270"/>
    </row>
    <row r="36" spans="1:14">
      <c r="A36" s="221">
        <v>25</v>
      </c>
      <c r="B36" s="229" t="s">
        <v>718</v>
      </c>
      <c r="C36" s="255">
        <v>1352.9312</v>
      </c>
      <c r="D36" s="660">
        <v>136.38</v>
      </c>
      <c r="E36" s="697">
        <v>1205.1600000000001</v>
      </c>
      <c r="F36" s="697">
        <v>1097.0906</v>
      </c>
      <c r="G36" s="266">
        <f t="shared" si="0"/>
        <v>244.44939999999997</v>
      </c>
      <c r="H36" s="267">
        <v>0</v>
      </c>
      <c r="I36" s="267">
        <v>0</v>
      </c>
      <c r="J36" s="267">
        <v>0</v>
      </c>
      <c r="K36" s="267">
        <v>0</v>
      </c>
      <c r="L36" s="257">
        <v>0</v>
      </c>
      <c r="M36" s="270"/>
      <c r="N36" s="270"/>
    </row>
    <row r="37" spans="1:14">
      <c r="A37" s="221">
        <v>26</v>
      </c>
      <c r="B37" s="229" t="s">
        <v>719</v>
      </c>
      <c r="C37" s="255">
        <v>1915.9435000000001</v>
      </c>
      <c r="D37" s="660">
        <v>529.78</v>
      </c>
      <c r="E37" s="697">
        <v>1441.35</v>
      </c>
      <c r="F37" s="697">
        <v>1871.6349</v>
      </c>
      <c r="G37" s="266">
        <f t="shared" si="0"/>
        <v>99.495099999999866</v>
      </c>
      <c r="H37" s="267">
        <v>0</v>
      </c>
      <c r="I37" s="267">
        <v>0</v>
      </c>
      <c r="J37" s="267">
        <v>0</v>
      </c>
      <c r="K37" s="267">
        <v>0</v>
      </c>
      <c r="L37" s="257">
        <v>0</v>
      </c>
      <c r="M37" s="270"/>
      <c r="N37" s="270"/>
    </row>
    <row r="38" spans="1:14">
      <c r="A38" s="221">
        <v>27</v>
      </c>
      <c r="B38" s="229" t="s">
        <v>720</v>
      </c>
      <c r="C38" s="255">
        <v>2223.0346</v>
      </c>
      <c r="D38" s="660">
        <v>43.2</v>
      </c>
      <c r="E38" s="697">
        <v>2006.92</v>
      </c>
      <c r="F38" s="697">
        <v>2045.0326</v>
      </c>
      <c r="G38" s="266">
        <f t="shared" si="0"/>
        <v>5.0873999999998887</v>
      </c>
      <c r="H38" s="267">
        <v>0</v>
      </c>
      <c r="I38" s="267">
        <v>0</v>
      </c>
      <c r="J38" s="267">
        <v>0</v>
      </c>
      <c r="K38" s="267">
        <v>0</v>
      </c>
      <c r="L38" s="257">
        <v>0</v>
      </c>
      <c r="M38" s="270"/>
      <c r="N38" s="270"/>
    </row>
    <row r="39" spans="1:14">
      <c r="A39" s="221">
        <v>28</v>
      </c>
      <c r="B39" s="229" t="s">
        <v>721</v>
      </c>
      <c r="C39" s="255">
        <v>1505.5565999999999</v>
      </c>
      <c r="D39" s="660">
        <v>328</v>
      </c>
      <c r="E39" s="697">
        <v>1448.1200000000001</v>
      </c>
      <c r="F39" s="697">
        <v>1172.9485999999999</v>
      </c>
      <c r="G39" s="266">
        <f t="shared" si="0"/>
        <v>603.17140000000018</v>
      </c>
      <c r="H39" s="267">
        <v>0</v>
      </c>
      <c r="I39" s="267">
        <v>0</v>
      </c>
      <c r="J39" s="267">
        <v>0</v>
      </c>
      <c r="K39" s="267">
        <v>0</v>
      </c>
      <c r="L39" s="257">
        <v>0</v>
      </c>
      <c r="M39" s="270"/>
      <c r="N39" s="270"/>
    </row>
    <row r="40" spans="1:14">
      <c r="A40" s="221">
        <v>29</v>
      </c>
      <c r="B40" s="229" t="s">
        <v>722</v>
      </c>
      <c r="C40" s="255">
        <v>854.75959999999998</v>
      </c>
      <c r="D40" s="660">
        <v>150</v>
      </c>
      <c r="E40" s="697">
        <v>799.72</v>
      </c>
      <c r="F40" s="697">
        <v>795.72069999999997</v>
      </c>
      <c r="G40" s="266">
        <f t="shared" si="0"/>
        <v>153.99930000000006</v>
      </c>
      <c r="H40" s="267">
        <v>0</v>
      </c>
      <c r="I40" s="267">
        <v>0</v>
      </c>
      <c r="J40" s="267">
        <v>0</v>
      </c>
      <c r="K40" s="267">
        <v>0</v>
      </c>
      <c r="L40" s="257">
        <v>0</v>
      </c>
      <c r="M40" s="270"/>
      <c r="N40" s="270"/>
    </row>
    <row r="41" spans="1:14">
      <c r="A41" s="221">
        <v>30</v>
      </c>
      <c r="B41" s="229" t="s">
        <v>723</v>
      </c>
      <c r="C41" s="255">
        <v>3425.826</v>
      </c>
      <c r="D41" s="660">
        <v>203.68</v>
      </c>
      <c r="E41" s="697">
        <v>3126.3399999999997</v>
      </c>
      <c r="F41" s="697">
        <v>2755.2842999999998</v>
      </c>
      <c r="G41" s="266">
        <f t="shared" si="0"/>
        <v>574.73569999999972</v>
      </c>
      <c r="H41" s="267">
        <v>0</v>
      </c>
      <c r="I41" s="267">
        <v>0</v>
      </c>
      <c r="J41" s="267">
        <v>0</v>
      </c>
      <c r="K41" s="267">
        <v>0</v>
      </c>
      <c r="L41" s="257">
        <v>0</v>
      </c>
      <c r="M41" s="270"/>
      <c r="N41" s="270"/>
    </row>
    <row r="42" spans="1:14">
      <c r="A42" s="394"/>
      <c r="B42" s="371" t="s">
        <v>18</v>
      </c>
      <c r="C42" s="404">
        <f t="shared" ref="C42:L42" si="1">SUM(C12:C41)</f>
        <v>70786.398600000015</v>
      </c>
      <c r="D42" s="404">
        <f t="shared" si="1"/>
        <v>6667.04</v>
      </c>
      <c r="E42" s="404">
        <f t="shared" si="1"/>
        <v>62438.058399999987</v>
      </c>
      <c r="F42" s="404">
        <f t="shared" si="1"/>
        <v>60380.565999999999</v>
      </c>
      <c r="G42" s="404">
        <f t="shared" si="1"/>
        <v>8724.5324000000001</v>
      </c>
      <c r="H42" s="405">
        <f t="shared" si="1"/>
        <v>0</v>
      </c>
      <c r="I42" s="405">
        <f t="shared" si="1"/>
        <v>0</v>
      </c>
      <c r="J42" s="405">
        <f t="shared" si="1"/>
        <v>0</v>
      </c>
      <c r="K42" s="405">
        <f t="shared" si="1"/>
        <v>0</v>
      </c>
      <c r="L42" s="406">
        <f t="shared" si="1"/>
        <v>0</v>
      </c>
      <c r="M42" s="270"/>
      <c r="N42" s="270"/>
    </row>
    <row r="43" spans="1:14">
      <c r="A43" s="18" t="s">
        <v>399</v>
      </c>
      <c r="B43" s="18"/>
      <c r="C43" s="18"/>
      <c r="D43" s="18"/>
      <c r="E43" s="18"/>
      <c r="F43" s="18"/>
      <c r="G43" s="18"/>
      <c r="H43" s="18"/>
      <c r="I43" s="18"/>
      <c r="J43" s="18"/>
      <c r="K43" s="18"/>
      <c r="L43" s="18"/>
    </row>
    <row r="44" spans="1:14">
      <c r="A44" s="17" t="s">
        <v>398</v>
      </c>
      <c r="B44" s="18"/>
      <c r="C44" s="18"/>
      <c r="D44" s="18"/>
      <c r="E44" s="18"/>
      <c r="F44" s="18"/>
      <c r="G44" s="18"/>
      <c r="H44" s="18"/>
      <c r="I44" s="18"/>
      <c r="J44" s="18"/>
      <c r="K44" s="18"/>
      <c r="L44" s="18"/>
    </row>
    <row r="45" spans="1:14" ht="48.75" customHeight="1">
      <c r="A45" s="1050" t="s">
        <v>1023</v>
      </c>
      <c r="B45" s="1050"/>
      <c r="C45" s="1050"/>
      <c r="D45" s="1050"/>
      <c r="E45" s="1050"/>
      <c r="F45" s="1050"/>
      <c r="G45" s="1050"/>
      <c r="H45" s="1050"/>
      <c r="I45" s="1050"/>
      <c r="J45" s="1050"/>
      <c r="K45" s="1050"/>
      <c r="L45" s="1050"/>
    </row>
    <row r="46" spans="1:14" ht="18" customHeight="1">
      <c r="A46" s="926" t="s">
        <v>12</v>
      </c>
      <c r="B46" s="926"/>
      <c r="C46" s="926"/>
      <c r="D46" s="926"/>
      <c r="E46" s="926"/>
      <c r="F46" s="926"/>
      <c r="G46" s="926"/>
      <c r="H46" s="926"/>
      <c r="I46" s="926"/>
      <c r="J46" s="926"/>
      <c r="K46" s="926"/>
      <c r="L46" s="926"/>
    </row>
    <row r="47" spans="1:14">
      <c r="A47" s="926" t="s">
        <v>13</v>
      </c>
      <c r="B47" s="926"/>
      <c r="C47" s="926"/>
      <c r="D47" s="926"/>
      <c r="E47" s="926"/>
      <c r="F47" s="926"/>
      <c r="G47" s="926"/>
      <c r="H47" s="926"/>
      <c r="I47" s="926"/>
      <c r="J47" s="926"/>
      <c r="K47" s="926"/>
      <c r="L47" s="926"/>
    </row>
    <row r="48" spans="1:14">
      <c r="A48" s="926" t="s">
        <v>19</v>
      </c>
      <c r="B48" s="926"/>
      <c r="C48" s="926"/>
      <c r="D48" s="926"/>
      <c r="E48" s="926"/>
      <c r="F48" s="926"/>
      <c r="G48" s="926"/>
      <c r="H48" s="926"/>
      <c r="I48" s="926"/>
      <c r="J48" s="926"/>
      <c r="K48" s="926"/>
      <c r="L48" s="926"/>
    </row>
    <row r="49" spans="1:12">
      <c r="A49" s="12" t="s">
        <v>22</v>
      </c>
      <c r="B49" s="12"/>
      <c r="C49" s="12"/>
      <c r="D49" s="12"/>
      <c r="E49" s="12"/>
      <c r="F49" s="12"/>
      <c r="J49" s="911" t="s">
        <v>83</v>
      </c>
      <c r="K49" s="911"/>
      <c r="L49" s="911"/>
    </row>
    <row r="50" spans="1:12">
      <c r="A50" s="12"/>
      <c r="D50" s="249"/>
    </row>
    <row r="51" spans="1:12">
      <c r="A51" s="1036"/>
      <c r="B51" s="1036"/>
      <c r="C51" s="1036"/>
      <c r="D51" s="1036"/>
      <c r="E51" s="1036"/>
      <c r="F51" s="1036"/>
      <c r="G51" s="1036"/>
      <c r="H51" s="1036"/>
      <c r="I51" s="1036"/>
      <c r="J51" s="1036"/>
      <c r="K51" s="1036"/>
      <c r="L51" s="1036"/>
    </row>
    <row r="52" spans="1:12">
      <c r="D52" s="813"/>
      <c r="E52" s="249"/>
    </row>
    <row r="55" spans="1:12">
      <c r="D55" s="249"/>
    </row>
  </sheetData>
  <mergeCells count="16">
    <mergeCell ref="A51:L51"/>
    <mergeCell ref="F7:L7"/>
    <mergeCell ref="A9:A10"/>
    <mergeCell ref="B9:B10"/>
    <mergeCell ref="A46:L46"/>
    <mergeCell ref="J49:L49"/>
    <mergeCell ref="A47:L47"/>
    <mergeCell ref="C9:G9"/>
    <mergeCell ref="H9:L9"/>
    <mergeCell ref="I8:L8"/>
    <mergeCell ref="A45:L45"/>
    <mergeCell ref="A3:L3"/>
    <mergeCell ref="A2:L2"/>
    <mergeCell ref="A5:L5"/>
    <mergeCell ref="A7:B7"/>
    <mergeCell ref="A48:L48"/>
  </mergeCells>
  <phoneticPr fontId="0" type="noConversion"/>
  <printOptions horizontalCentered="1"/>
  <pageMargins left="0.70866141732283472" right="0.70866141732283472" top="0.23622047244094491" bottom="0" header="0.31496062992125984" footer="0.31496062992125984"/>
  <pageSetup paperSize="9" scale="78" orientation="landscape" r:id="rId1"/>
  <rowBreaks count="1" manualBreakCount="1">
    <brk id="50" max="16383"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G67"/>
  <sheetViews>
    <sheetView view="pageBreakPreview" topLeftCell="A46" zoomScale="120" zoomScaleSheetLayoutView="120" workbookViewId="0">
      <selection activeCell="C68" sqref="C68"/>
    </sheetView>
  </sheetViews>
  <sheetFormatPr defaultRowHeight="12.75"/>
  <cols>
    <col min="1" max="1" width="8.7109375" customWidth="1"/>
    <col min="2" max="2" width="11" customWidth="1"/>
    <col min="3" max="3" width="114.5703125" customWidth="1"/>
  </cols>
  <sheetData>
    <row r="1" spans="1:7" ht="21.75" customHeight="1">
      <c r="A1" s="844" t="s">
        <v>608</v>
      </c>
      <c r="B1" s="844"/>
      <c r="C1" s="844"/>
      <c r="D1" s="844"/>
      <c r="E1" s="218"/>
      <c r="F1" s="218"/>
      <c r="G1" s="218"/>
    </row>
    <row r="2" spans="1:7">
      <c r="A2" s="2" t="s">
        <v>73</v>
      </c>
      <c r="B2" s="2" t="s">
        <v>609</v>
      </c>
      <c r="C2" s="2" t="s">
        <v>610</v>
      </c>
    </row>
    <row r="3" spans="1:7">
      <c r="A3" s="6">
        <v>1</v>
      </c>
      <c r="B3" s="219" t="s">
        <v>611</v>
      </c>
      <c r="C3" s="219" t="s">
        <v>800</v>
      </c>
    </row>
    <row r="4" spans="1:7">
      <c r="A4" s="6">
        <v>2</v>
      </c>
      <c r="B4" s="219" t="s">
        <v>612</v>
      </c>
      <c r="C4" s="219" t="s">
        <v>776</v>
      </c>
    </row>
    <row r="5" spans="1:7">
      <c r="A5" s="6">
        <v>3</v>
      </c>
      <c r="B5" s="219" t="s">
        <v>613</v>
      </c>
      <c r="C5" s="219" t="s">
        <v>777</v>
      </c>
    </row>
    <row r="6" spans="1:7">
      <c r="A6" s="6">
        <v>4</v>
      </c>
      <c r="B6" s="219" t="s">
        <v>614</v>
      </c>
      <c r="C6" s="219" t="s">
        <v>778</v>
      </c>
    </row>
    <row r="7" spans="1:7">
      <c r="A7" s="6">
        <v>5</v>
      </c>
      <c r="B7" s="219" t="s">
        <v>615</v>
      </c>
      <c r="C7" s="219" t="s">
        <v>779</v>
      </c>
    </row>
    <row r="8" spans="1:7">
      <c r="A8" s="6">
        <v>6</v>
      </c>
      <c r="B8" s="219" t="s">
        <v>616</v>
      </c>
      <c r="C8" s="219" t="s">
        <v>780</v>
      </c>
    </row>
    <row r="9" spans="1:7">
      <c r="A9" s="6">
        <v>7</v>
      </c>
      <c r="B9" s="219" t="s">
        <v>617</v>
      </c>
      <c r="C9" s="219" t="s">
        <v>781</v>
      </c>
    </row>
    <row r="10" spans="1:7">
      <c r="A10" s="6">
        <v>8</v>
      </c>
      <c r="B10" s="219" t="s">
        <v>618</v>
      </c>
      <c r="C10" s="219" t="s">
        <v>782</v>
      </c>
    </row>
    <row r="11" spans="1:7">
      <c r="A11" s="6">
        <v>9</v>
      </c>
      <c r="B11" s="219" t="s">
        <v>619</v>
      </c>
      <c r="C11" s="219" t="s">
        <v>620</v>
      </c>
    </row>
    <row r="12" spans="1:7">
      <c r="A12" s="6">
        <v>10</v>
      </c>
      <c r="B12" s="219" t="s">
        <v>815</v>
      </c>
      <c r="C12" s="219" t="s">
        <v>816</v>
      </c>
    </row>
    <row r="13" spans="1:7">
      <c r="A13" s="6">
        <v>11</v>
      </c>
      <c r="B13" s="219" t="s">
        <v>621</v>
      </c>
      <c r="C13" s="219" t="s">
        <v>783</v>
      </c>
    </row>
    <row r="14" spans="1:7">
      <c r="A14" s="6">
        <v>12</v>
      </c>
      <c r="B14" s="219" t="s">
        <v>622</v>
      </c>
      <c r="C14" s="219" t="s">
        <v>784</v>
      </c>
    </row>
    <row r="15" spans="1:7">
      <c r="A15" s="6">
        <v>13</v>
      </c>
      <c r="B15" s="219" t="s">
        <v>623</v>
      </c>
      <c r="C15" s="219" t="s">
        <v>785</v>
      </c>
    </row>
    <row r="16" spans="1:7">
      <c r="A16" s="6">
        <v>14</v>
      </c>
      <c r="B16" s="219" t="s">
        <v>624</v>
      </c>
      <c r="C16" s="219" t="s">
        <v>786</v>
      </c>
    </row>
    <row r="17" spans="1:3">
      <c r="A17" s="6">
        <v>15</v>
      </c>
      <c r="B17" s="219" t="s">
        <v>625</v>
      </c>
      <c r="C17" s="219" t="s">
        <v>787</v>
      </c>
    </row>
    <row r="18" spans="1:3">
      <c r="A18" s="6">
        <v>16</v>
      </c>
      <c r="B18" s="219" t="s">
        <v>626</v>
      </c>
      <c r="C18" s="219" t="s">
        <v>788</v>
      </c>
    </row>
    <row r="19" spans="1:3">
      <c r="A19" s="6">
        <v>17</v>
      </c>
      <c r="B19" s="219" t="s">
        <v>627</v>
      </c>
      <c r="C19" s="219" t="s">
        <v>789</v>
      </c>
    </row>
    <row r="20" spans="1:3">
      <c r="A20" s="6">
        <v>18</v>
      </c>
      <c r="B20" s="219" t="s">
        <v>628</v>
      </c>
      <c r="C20" s="219" t="s">
        <v>790</v>
      </c>
    </row>
    <row r="21" spans="1:3">
      <c r="A21" s="6">
        <v>19</v>
      </c>
      <c r="B21" s="219" t="s">
        <v>629</v>
      </c>
      <c r="C21" s="219" t="s">
        <v>791</v>
      </c>
    </row>
    <row r="22" spans="1:3">
      <c r="A22" s="6">
        <v>20</v>
      </c>
      <c r="B22" s="219" t="s">
        <v>630</v>
      </c>
      <c r="C22" s="219" t="s">
        <v>792</v>
      </c>
    </row>
    <row r="23" spans="1:3">
      <c r="A23" s="6">
        <v>21</v>
      </c>
      <c r="B23" s="219" t="s">
        <v>631</v>
      </c>
      <c r="C23" s="219" t="s">
        <v>793</v>
      </c>
    </row>
    <row r="24" spans="1:3">
      <c r="A24" s="6">
        <v>22</v>
      </c>
      <c r="B24" s="219" t="s">
        <v>632</v>
      </c>
      <c r="C24" s="219" t="s">
        <v>633</v>
      </c>
    </row>
    <row r="25" spans="1:3">
      <c r="A25" s="6">
        <v>23</v>
      </c>
      <c r="B25" s="219" t="s">
        <v>634</v>
      </c>
      <c r="C25" s="219" t="s">
        <v>635</v>
      </c>
    </row>
    <row r="26" spans="1:3">
      <c r="A26" s="6">
        <v>24</v>
      </c>
      <c r="B26" s="219" t="s">
        <v>636</v>
      </c>
      <c r="C26" s="219" t="s">
        <v>794</v>
      </c>
    </row>
    <row r="27" spans="1:3">
      <c r="A27" s="6">
        <v>25</v>
      </c>
      <c r="B27" s="219" t="s">
        <v>637</v>
      </c>
      <c r="C27" s="219" t="s">
        <v>795</v>
      </c>
    </row>
    <row r="28" spans="1:3">
      <c r="A28" s="6">
        <v>26</v>
      </c>
      <c r="B28" s="219" t="s">
        <v>638</v>
      </c>
      <c r="C28" s="219" t="s">
        <v>796</v>
      </c>
    </row>
    <row r="29" spans="1:3">
      <c r="A29" s="6">
        <v>27</v>
      </c>
      <c r="B29" s="219" t="s">
        <v>639</v>
      </c>
      <c r="C29" s="219" t="s">
        <v>640</v>
      </c>
    </row>
    <row r="30" spans="1:3">
      <c r="A30" s="6">
        <v>28</v>
      </c>
      <c r="B30" s="219" t="s">
        <v>641</v>
      </c>
      <c r="C30" s="219" t="s">
        <v>642</v>
      </c>
    </row>
    <row r="31" spans="1:3">
      <c r="A31" s="6">
        <v>29</v>
      </c>
      <c r="B31" s="219" t="s">
        <v>643</v>
      </c>
      <c r="C31" s="219" t="s">
        <v>644</v>
      </c>
    </row>
    <row r="32" spans="1:3">
      <c r="A32" s="6">
        <v>30</v>
      </c>
      <c r="B32" s="219" t="s">
        <v>802</v>
      </c>
      <c r="C32" s="219" t="s">
        <v>801</v>
      </c>
    </row>
    <row r="33" spans="1:3">
      <c r="A33" s="6">
        <v>31</v>
      </c>
      <c r="B33" s="219" t="s">
        <v>645</v>
      </c>
      <c r="C33" s="219" t="s">
        <v>646</v>
      </c>
    </row>
    <row r="34" spans="1:3">
      <c r="A34" s="6">
        <v>32</v>
      </c>
      <c r="B34" s="219" t="s">
        <v>647</v>
      </c>
      <c r="C34" s="219" t="s">
        <v>646</v>
      </c>
    </row>
    <row r="35" spans="1:3">
      <c r="A35" s="6">
        <v>33</v>
      </c>
      <c r="B35" s="219" t="s">
        <v>648</v>
      </c>
      <c r="C35" s="219" t="s">
        <v>649</v>
      </c>
    </row>
    <row r="36" spans="1:3">
      <c r="A36" s="6">
        <v>34</v>
      </c>
      <c r="B36" s="219" t="s">
        <v>650</v>
      </c>
      <c r="C36" s="219" t="s">
        <v>651</v>
      </c>
    </row>
    <row r="37" spans="1:3">
      <c r="A37" s="6">
        <v>35</v>
      </c>
      <c r="B37" s="219" t="s">
        <v>652</v>
      </c>
      <c r="C37" s="219" t="s">
        <v>653</v>
      </c>
    </row>
    <row r="38" spans="1:3">
      <c r="A38" s="6">
        <v>36</v>
      </c>
      <c r="B38" s="219" t="s">
        <v>654</v>
      </c>
      <c r="C38" s="219" t="s">
        <v>655</v>
      </c>
    </row>
    <row r="39" spans="1:3">
      <c r="A39" s="6">
        <v>37</v>
      </c>
      <c r="B39" s="219" t="s">
        <v>656</v>
      </c>
      <c r="C39" s="219" t="s">
        <v>657</v>
      </c>
    </row>
    <row r="40" spans="1:3">
      <c r="A40" s="6">
        <v>38</v>
      </c>
      <c r="B40" s="219" t="s">
        <v>658</v>
      </c>
      <c r="C40" s="219" t="s">
        <v>659</v>
      </c>
    </row>
    <row r="41" spans="1:3">
      <c r="A41" s="6">
        <v>39</v>
      </c>
      <c r="B41" s="219" t="s">
        <v>660</v>
      </c>
      <c r="C41" s="219" t="s">
        <v>661</v>
      </c>
    </row>
    <row r="42" spans="1:3">
      <c r="A42" s="6">
        <v>40</v>
      </c>
      <c r="B42" s="219" t="s">
        <v>662</v>
      </c>
      <c r="C42" s="219" t="s">
        <v>797</v>
      </c>
    </row>
    <row r="43" spans="1:3">
      <c r="A43" s="6">
        <v>41</v>
      </c>
      <c r="B43" s="219" t="s">
        <v>663</v>
      </c>
      <c r="C43" s="219" t="s">
        <v>664</v>
      </c>
    </row>
    <row r="44" spans="1:3">
      <c r="A44" s="6">
        <v>42</v>
      </c>
      <c r="B44" s="219" t="s">
        <v>665</v>
      </c>
      <c r="C44" s="219" t="s">
        <v>666</v>
      </c>
    </row>
    <row r="45" spans="1:3">
      <c r="A45" s="6">
        <v>43</v>
      </c>
      <c r="B45" s="219" t="s">
        <v>667</v>
      </c>
      <c r="C45" s="219" t="s">
        <v>668</v>
      </c>
    </row>
    <row r="46" spans="1:3">
      <c r="A46" s="6">
        <v>44</v>
      </c>
      <c r="B46" s="219" t="s">
        <v>669</v>
      </c>
      <c r="C46" s="219" t="s">
        <v>670</v>
      </c>
    </row>
    <row r="47" spans="1:3">
      <c r="A47" s="6">
        <v>45</v>
      </c>
      <c r="B47" s="219" t="s">
        <v>671</v>
      </c>
      <c r="C47" s="219" t="s">
        <v>672</v>
      </c>
    </row>
    <row r="48" spans="1:3">
      <c r="A48" s="6">
        <v>46</v>
      </c>
      <c r="B48" s="219" t="s">
        <v>673</v>
      </c>
      <c r="C48" s="219" t="s">
        <v>798</v>
      </c>
    </row>
    <row r="49" spans="1:3">
      <c r="A49" s="6">
        <v>47</v>
      </c>
      <c r="B49" s="219" t="s">
        <v>674</v>
      </c>
      <c r="C49" s="219" t="s">
        <v>799</v>
      </c>
    </row>
    <row r="50" spans="1:3">
      <c r="A50" s="6">
        <v>48</v>
      </c>
      <c r="B50" s="219" t="s">
        <v>675</v>
      </c>
      <c r="C50" s="219" t="s">
        <v>676</v>
      </c>
    </row>
    <row r="51" spans="1:3">
      <c r="A51" s="6">
        <v>49</v>
      </c>
      <c r="B51" s="219" t="s">
        <v>677</v>
      </c>
      <c r="C51" s="219" t="s">
        <v>678</v>
      </c>
    </row>
    <row r="52" spans="1:3">
      <c r="A52" s="6">
        <v>50</v>
      </c>
      <c r="B52" s="219" t="s">
        <v>679</v>
      </c>
      <c r="C52" s="219" t="s">
        <v>803</v>
      </c>
    </row>
    <row r="53" spans="1:3">
      <c r="A53" s="6">
        <v>51</v>
      </c>
      <c r="B53" s="219" t="s">
        <v>680</v>
      </c>
      <c r="C53" s="219" t="s">
        <v>804</v>
      </c>
    </row>
    <row r="54" spans="1:3">
      <c r="A54" s="6">
        <v>52</v>
      </c>
      <c r="B54" s="219" t="s">
        <v>681</v>
      </c>
      <c r="C54" s="219" t="s">
        <v>805</v>
      </c>
    </row>
    <row r="55" spans="1:3">
      <c r="A55" s="6">
        <v>53</v>
      </c>
      <c r="B55" s="219" t="s">
        <v>682</v>
      </c>
      <c r="C55" s="219" t="s">
        <v>806</v>
      </c>
    </row>
    <row r="56" spans="1:3">
      <c r="A56" s="6">
        <v>54</v>
      </c>
      <c r="B56" s="219" t="s">
        <v>683</v>
      </c>
      <c r="C56" s="219" t="s">
        <v>807</v>
      </c>
    </row>
    <row r="57" spans="1:3">
      <c r="A57" s="6">
        <v>55</v>
      </c>
      <c r="B57" s="219" t="s">
        <v>684</v>
      </c>
      <c r="C57" s="219" t="s">
        <v>808</v>
      </c>
    </row>
    <row r="58" spans="1:3">
      <c r="A58" s="6">
        <v>56</v>
      </c>
      <c r="B58" s="219" t="s">
        <v>685</v>
      </c>
      <c r="C58" s="219" t="s">
        <v>809</v>
      </c>
    </row>
    <row r="59" spans="1:3">
      <c r="A59" s="6">
        <v>57</v>
      </c>
      <c r="B59" s="219" t="s">
        <v>686</v>
      </c>
      <c r="C59" s="219" t="s">
        <v>810</v>
      </c>
    </row>
    <row r="60" spans="1:3">
      <c r="A60" s="6">
        <v>58</v>
      </c>
      <c r="B60" s="219" t="s">
        <v>687</v>
      </c>
      <c r="C60" s="219" t="s">
        <v>811</v>
      </c>
    </row>
    <row r="61" spans="1:3">
      <c r="A61" s="6">
        <v>59</v>
      </c>
      <c r="B61" s="219" t="s">
        <v>688</v>
      </c>
      <c r="C61" s="219" t="s">
        <v>812</v>
      </c>
    </row>
    <row r="62" spans="1:3">
      <c r="A62" s="6">
        <v>60</v>
      </c>
      <c r="B62" s="219" t="s">
        <v>689</v>
      </c>
      <c r="C62" s="219" t="s">
        <v>813</v>
      </c>
    </row>
    <row r="63" spans="1:3">
      <c r="A63" s="6">
        <v>61</v>
      </c>
      <c r="B63" s="219" t="s">
        <v>690</v>
      </c>
      <c r="C63" s="219" t="s">
        <v>814</v>
      </c>
    </row>
    <row r="64" spans="1:3">
      <c r="A64" s="6">
        <v>62</v>
      </c>
      <c r="B64" s="219" t="s">
        <v>817</v>
      </c>
      <c r="C64" s="219" t="s">
        <v>819</v>
      </c>
    </row>
    <row r="65" spans="1:3">
      <c r="A65" s="6">
        <v>63</v>
      </c>
      <c r="B65" s="219" t="s">
        <v>818</v>
      </c>
      <c r="C65" s="219" t="s">
        <v>820</v>
      </c>
    </row>
    <row r="67" spans="1:3">
      <c r="A67" s="178"/>
      <c r="B67" s="642"/>
      <c r="C67" s="642"/>
    </row>
  </sheetData>
  <mergeCells count="1">
    <mergeCell ref="A1:D1"/>
  </mergeCells>
  <printOptions horizontalCentered="1"/>
  <pageMargins left="0.70866141732283472" right="0.70866141732283472" top="0.23622047244094491" bottom="0" header="0.31496062992125984" footer="0.31496062992125984"/>
  <pageSetup paperSize="9" scale="69" orientation="landscape" r:id="rId1"/>
</worksheet>
</file>

<file path=xl/worksheets/sheet20.xml><?xml version="1.0" encoding="utf-8"?>
<worksheet xmlns="http://schemas.openxmlformats.org/spreadsheetml/2006/main" xmlns:r="http://schemas.openxmlformats.org/officeDocument/2006/relationships">
  <sheetPr>
    <pageSetUpPr fitToPage="1"/>
  </sheetPr>
  <dimension ref="A1:N57"/>
  <sheetViews>
    <sheetView topLeftCell="A13" zoomScale="80" zoomScaleNormal="80" zoomScaleSheetLayoutView="90" workbookViewId="0">
      <selection activeCell="P36" sqref="P36"/>
    </sheetView>
  </sheetViews>
  <sheetFormatPr defaultRowHeight="12.75"/>
  <cols>
    <col min="1" max="1" width="6" style="13" customWidth="1"/>
    <col min="2" max="2" width="16.140625" style="13" customWidth="1"/>
    <col min="3" max="11" width="15.7109375" style="13" customWidth="1"/>
    <col min="12" max="12" width="13.7109375" style="13" customWidth="1"/>
    <col min="13" max="13" width="9.140625" style="13" hidden="1" customWidth="1"/>
    <col min="14" max="16384" width="9.140625" style="13"/>
  </cols>
  <sheetData>
    <row r="1" spans="1:14" customFormat="1">
      <c r="D1" s="28"/>
      <c r="E1" s="28"/>
      <c r="F1" s="28"/>
      <c r="G1" s="28"/>
      <c r="H1" s="28"/>
      <c r="I1" s="28"/>
      <c r="J1" s="28"/>
      <c r="K1" s="28"/>
      <c r="L1" s="1051" t="s">
        <v>71</v>
      </c>
      <c r="M1" s="1051"/>
      <c r="N1" s="1051"/>
    </row>
    <row r="2" spans="1:14" customFormat="1" ht="15">
      <c r="A2" s="1033" t="s">
        <v>0</v>
      </c>
      <c r="B2" s="1033"/>
      <c r="C2" s="1033"/>
      <c r="D2" s="1033"/>
      <c r="E2" s="1033"/>
      <c r="F2" s="1033"/>
      <c r="G2" s="1033"/>
      <c r="H2" s="1033"/>
      <c r="I2" s="1033"/>
      <c r="J2" s="1033"/>
      <c r="K2" s="1033"/>
      <c r="L2" s="1033"/>
      <c r="M2" s="37"/>
      <c r="N2" s="37"/>
    </row>
    <row r="3" spans="1:14" customFormat="1" ht="20.25">
      <c r="A3" s="1052" t="s">
        <v>822</v>
      </c>
      <c r="B3" s="1052"/>
      <c r="C3" s="1052"/>
      <c r="D3" s="1052"/>
      <c r="E3" s="1052"/>
      <c r="F3" s="1052"/>
      <c r="G3" s="1052"/>
      <c r="H3" s="1052"/>
      <c r="I3" s="1052"/>
      <c r="J3" s="1052"/>
      <c r="K3" s="1052"/>
      <c r="L3" s="1052"/>
      <c r="M3" s="36"/>
      <c r="N3" s="36"/>
    </row>
    <row r="4" spans="1:14" customFormat="1" ht="10.5" customHeight="1"/>
    <row r="5" spans="1:14" ht="19.5" customHeight="1">
      <c r="A5" s="1037" t="s">
        <v>851</v>
      </c>
      <c r="B5" s="1037"/>
      <c r="C5" s="1037"/>
      <c r="D5" s="1037"/>
      <c r="E5" s="1037"/>
      <c r="F5" s="1037"/>
      <c r="G5" s="1037"/>
      <c r="H5" s="1037"/>
      <c r="I5" s="1037"/>
      <c r="J5" s="1037"/>
      <c r="K5" s="1037"/>
      <c r="L5" s="1037"/>
    </row>
    <row r="6" spans="1:14">
      <c r="A6" s="19"/>
      <c r="B6" s="19"/>
      <c r="C6" s="19"/>
      <c r="D6" s="19"/>
      <c r="E6" s="19"/>
      <c r="F6" s="19"/>
      <c r="G6" s="19"/>
      <c r="H6" s="19"/>
      <c r="I6" s="19"/>
      <c r="J6" s="19"/>
      <c r="K6" s="19"/>
      <c r="L6" s="19"/>
    </row>
    <row r="7" spans="1:14">
      <c r="A7" s="911" t="s">
        <v>744</v>
      </c>
      <c r="B7" s="911"/>
      <c r="F7" s="1048" t="s">
        <v>20</v>
      </c>
      <c r="G7" s="1048"/>
      <c r="H7" s="1048"/>
      <c r="I7" s="1048"/>
      <c r="J7" s="1048"/>
      <c r="K7" s="1048"/>
      <c r="L7" s="1048"/>
    </row>
    <row r="8" spans="1:14">
      <c r="A8" s="12"/>
      <c r="F8" s="14"/>
      <c r="G8" s="81"/>
      <c r="H8" s="81"/>
      <c r="I8" s="1049" t="s">
        <v>981</v>
      </c>
      <c r="J8" s="1049"/>
      <c r="K8" s="1049"/>
      <c r="L8" s="1049"/>
    </row>
    <row r="9" spans="1:14" s="12" customFormat="1">
      <c r="A9" s="893" t="s">
        <v>2</v>
      </c>
      <c r="B9" s="893" t="s">
        <v>3</v>
      </c>
      <c r="C9" s="864" t="s">
        <v>21</v>
      </c>
      <c r="D9" s="865"/>
      <c r="E9" s="865"/>
      <c r="F9" s="865"/>
      <c r="G9" s="865"/>
      <c r="H9" s="864" t="s">
        <v>43</v>
      </c>
      <c r="I9" s="865"/>
      <c r="J9" s="865"/>
      <c r="K9" s="865"/>
      <c r="L9" s="865"/>
    </row>
    <row r="10" spans="1:14" s="12" customFormat="1" ht="65.25" customHeight="1">
      <c r="A10" s="893"/>
      <c r="B10" s="893"/>
      <c r="C10" s="621" t="s">
        <v>849</v>
      </c>
      <c r="D10" s="621" t="s">
        <v>852</v>
      </c>
      <c r="E10" s="621" t="s">
        <v>853</v>
      </c>
      <c r="F10" s="349" t="s">
        <v>70</v>
      </c>
      <c r="G10" s="349" t="s">
        <v>400</v>
      </c>
      <c r="H10" s="621" t="s">
        <v>849</v>
      </c>
      <c r="I10" s="621" t="s">
        <v>852</v>
      </c>
      <c r="J10" s="621" t="s">
        <v>853</v>
      </c>
      <c r="K10" s="349" t="s">
        <v>70</v>
      </c>
      <c r="L10" s="349" t="s">
        <v>401</v>
      </c>
    </row>
    <row r="11" spans="1:14" s="12" customFormat="1">
      <c r="A11" s="349">
        <v>1</v>
      </c>
      <c r="B11" s="349">
        <v>2</v>
      </c>
      <c r="C11" s="349">
        <v>3</v>
      </c>
      <c r="D11" s="349">
        <v>4</v>
      </c>
      <c r="E11" s="349">
        <v>5</v>
      </c>
      <c r="F11" s="349">
        <v>6</v>
      </c>
      <c r="G11" s="349">
        <v>7</v>
      </c>
      <c r="H11" s="349">
        <v>8</v>
      </c>
      <c r="I11" s="349">
        <v>9</v>
      </c>
      <c r="J11" s="349">
        <v>10</v>
      </c>
      <c r="K11" s="349">
        <v>11</v>
      </c>
      <c r="L11" s="349">
        <v>12</v>
      </c>
    </row>
    <row r="12" spans="1:14" s="12" customFormat="1">
      <c r="A12" s="221">
        <v>1</v>
      </c>
      <c r="B12" s="120" t="s">
        <v>694</v>
      </c>
      <c r="C12" s="268">
        <v>1704.1297500000001</v>
      </c>
      <c r="D12" s="266">
        <v>-24.93</v>
      </c>
      <c r="E12" s="268">
        <v>1658.49</v>
      </c>
      <c r="F12" s="266">
        <v>1618.8069</v>
      </c>
      <c r="G12" s="266">
        <f>(D12+E12)-F12</f>
        <v>14.753099999999904</v>
      </c>
      <c r="H12" s="269">
        <v>0</v>
      </c>
      <c r="I12" s="269">
        <v>0</v>
      </c>
      <c r="J12" s="269">
        <v>0</v>
      </c>
      <c r="K12" s="269">
        <v>0</v>
      </c>
      <c r="L12" s="84">
        <v>0</v>
      </c>
    </row>
    <row r="13" spans="1:14" s="12" customFormat="1">
      <c r="A13" s="221">
        <v>2</v>
      </c>
      <c r="B13" s="120" t="s">
        <v>695</v>
      </c>
      <c r="C13" s="268">
        <v>3854.2334999999998</v>
      </c>
      <c r="D13" s="266">
        <v>33.39</v>
      </c>
      <c r="E13" s="268">
        <v>3744.18</v>
      </c>
      <c r="F13" s="266">
        <v>3603.29565</v>
      </c>
      <c r="G13" s="266">
        <f t="shared" ref="G13:G41" si="0">(D13+E13)-F13</f>
        <v>174.27434999999969</v>
      </c>
      <c r="H13" s="269">
        <v>0</v>
      </c>
      <c r="I13" s="269">
        <v>0</v>
      </c>
      <c r="J13" s="269">
        <v>0</v>
      </c>
      <c r="K13" s="269">
        <v>0</v>
      </c>
      <c r="L13" s="84">
        <v>0</v>
      </c>
    </row>
    <row r="14" spans="1:14" s="12" customFormat="1">
      <c r="A14" s="221">
        <v>3</v>
      </c>
      <c r="B14" s="120" t="s">
        <v>696</v>
      </c>
      <c r="C14" s="268">
        <v>1916.6844000000001</v>
      </c>
      <c r="D14" s="266">
        <v>200.68</v>
      </c>
      <c r="E14" s="268">
        <v>1862.722</v>
      </c>
      <c r="F14" s="266">
        <v>1870.64535</v>
      </c>
      <c r="G14" s="266">
        <f t="shared" si="0"/>
        <v>192.75665000000004</v>
      </c>
      <c r="H14" s="269">
        <v>0</v>
      </c>
      <c r="I14" s="269">
        <v>0</v>
      </c>
      <c r="J14" s="269">
        <v>0</v>
      </c>
      <c r="K14" s="269">
        <v>0</v>
      </c>
      <c r="L14" s="84">
        <v>0</v>
      </c>
    </row>
    <row r="15" spans="1:14" s="12" customFormat="1">
      <c r="A15" s="221">
        <v>4</v>
      </c>
      <c r="B15" s="120" t="s">
        <v>697</v>
      </c>
      <c r="C15" s="268">
        <v>2328.78015</v>
      </c>
      <c r="D15" s="266">
        <f>171.82+25.06</f>
        <v>196.88</v>
      </c>
      <c r="E15" s="268">
        <v>1958.335</v>
      </c>
      <c r="F15" s="266">
        <v>2253.8078999999998</v>
      </c>
      <c r="G15" s="535">
        <f t="shared" si="0"/>
        <v>-98.592899999999645</v>
      </c>
      <c r="H15" s="269">
        <v>0</v>
      </c>
      <c r="I15" s="269">
        <v>0</v>
      </c>
      <c r="J15" s="269">
        <v>0</v>
      </c>
      <c r="K15" s="269">
        <v>0</v>
      </c>
      <c r="L15" s="84">
        <v>0</v>
      </c>
    </row>
    <row r="16" spans="1:14" s="12" customFormat="1">
      <c r="A16" s="221">
        <v>5</v>
      </c>
      <c r="B16" s="120" t="s">
        <v>698</v>
      </c>
      <c r="C16" s="268">
        <v>2545.3858500000001</v>
      </c>
      <c r="D16" s="266">
        <f>132.63-30-20</f>
        <v>82.63</v>
      </c>
      <c r="E16" s="268">
        <v>2358.02</v>
      </c>
      <c r="F16" s="266">
        <v>2155.8103500000002</v>
      </c>
      <c r="G16" s="266">
        <f t="shared" si="0"/>
        <v>284.83964999999989</v>
      </c>
      <c r="H16" s="269">
        <v>0</v>
      </c>
      <c r="I16" s="269">
        <v>0</v>
      </c>
      <c r="J16" s="269">
        <v>0</v>
      </c>
      <c r="K16" s="269">
        <v>0</v>
      </c>
      <c r="L16" s="84">
        <v>0</v>
      </c>
    </row>
    <row r="17" spans="1:12" s="12" customFormat="1">
      <c r="A17" s="221">
        <v>6</v>
      </c>
      <c r="B17" s="120" t="s">
        <v>699</v>
      </c>
      <c r="C17" s="268">
        <v>776.90535</v>
      </c>
      <c r="D17" s="266">
        <v>48.9</v>
      </c>
      <c r="E17" s="268">
        <v>656.85</v>
      </c>
      <c r="F17" s="266">
        <v>657.60360000000003</v>
      </c>
      <c r="G17" s="266">
        <f t="shared" si="0"/>
        <v>48.146399999999971</v>
      </c>
      <c r="H17" s="269">
        <v>0</v>
      </c>
      <c r="I17" s="269">
        <v>0</v>
      </c>
      <c r="J17" s="269">
        <v>0</v>
      </c>
      <c r="K17" s="269">
        <v>0</v>
      </c>
      <c r="L17" s="84">
        <v>0</v>
      </c>
    </row>
    <row r="18" spans="1:12" s="12" customFormat="1">
      <c r="A18" s="221">
        <v>7</v>
      </c>
      <c r="B18" s="120" t="s">
        <v>700</v>
      </c>
      <c r="C18" s="268">
        <v>2618.1613499999999</v>
      </c>
      <c r="D18" s="266">
        <f>168.73-25.06-80.95</f>
        <v>62.719999999999985</v>
      </c>
      <c r="E18" s="268">
        <v>2475.4</v>
      </c>
      <c r="F18" s="266">
        <v>2340.4038</v>
      </c>
      <c r="G18" s="266">
        <f t="shared" si="0"/>
        <v>197.71619999999984</v>
      </c>
      <c r="H18" s="269">
        <v>0</v>
      </c>
      <c r="I18" s="269">
        <v>0</v>
      </c>
      <c r="J18" s="269">
        <v>0</v>
      </c>
      <c r="K18" s="269">
        <v>0</v>
      </c>
      <c r="L18" s="84">
        <v>0</v>
      </c>
    </row>
    <row r="19" spans="1:12" s="12" customFormat="1">
      <c r="A19" s="221">
        <v>8</v>
      </c>
      <c r="B19" s="120" t="s">
        <v>701</v>
      </c>
      <c r="C19" s="812">
        <v>544.84829999999999</v>
      </c>
      <c r="D19" s="266">
        <f>19.64+30+19</f>
        <v>68.64</v>
      </c>
      <c r="E19" s="268">
        <v>436.65</v>
      </c>
      <c r="F19" s="266">
        <v>504.95564999999999</v>
      </c>
      <c r="G19" s="535">
        <f t="shared" si="0"/>
        <v>0.33434999999997217</v>
      </c>
      <c r="H19" s="269">
        <v>0</v>
      </c>
      <c r="I19" s="269">
        <v>0</v>
      </c>
      <c r="J19" s="269">
        <v>0</v>
      </c>
      <c r="K19" s="269">
        <v>0</v>
      </c>
      <c r="L19" s="84">
        <v>0</v>
      </c>
    </row>
    <row r="20" spans="1:12" s="12" customFormat="1">
      <c r="A20" s="221">
        <v>9</v>
      </c>
      <c r="B20" s="120" t="s">
        <v>702</v>
      </c>
      <c r="C20" s="268">
        <v>1600.5590999999999</v>
      </c>
      <c r="D20" s="266">
        <v>5.8</v>
      </c>
      <c r="E20" s="268">
        <v>1386.57</v>
      </c>
      <c r="F20" s="266">
        <v>1484.3530499999999</v>
      </c>
      <c r="G20" s="266">
        <f t="shared" si="0"/>
        <v>-91.983050000000048</v>
      </c>
      <c r="H20" s="269">
        <v>0</v>
      </c>
      <c r="I20" s="269">
        <v>0</v>
      </c>
      <c r="J20" s="269">
        <v>0</v>
      </c>
      <c r="K20" s="269">
        <v>0</v>
      </c>
      <c r="L20" s="84">
        <v>0</v>
      </c>
    </row>
    <row r="21" spans="1:12" s="12" customFormat="1">
      <c r="A21" s="221">
        <v>10</v>
      </c>
      <c r="B21" s="120" t="s">
        <v>703</v>
      </c>
      <c r="C21" s="268">
        <v>914.17499999999995</v>
      </c>
      <c r="D21" s="266">
        <v>-20.350000000000001</v>
      </c>
      <c r="E21" s="268">
        <v>731.84319999999991</v>
      </c>
      <c r="F21" s="266">
        <v>749.16089999999997</v>
      </c>
      <c r="G21" s="266">
        <f t="shared" si="0"/>
        <v>-37.667700000000082</v>
      </c>
      <c r="H21" s="269">
        <v>0</v>
      </c>
      <c r="I21" s="269">
        <v>0</v>
      </c>
      <c r="J21" s="269">
        <v>0</v>
      </c>
      <c r="K21" s="269">
        <v>0</v>
      </c>
      <c r="L21" s="84">
        <v>0</v>
      </c>
    </row>
    <row r="22" spans="1:12" s="12" customFormat="1">
      <c r="A22" s="221">
        <v>11</v>
      </c>
      <c r="B22" s="120" t="s">
        <v>704</v>
      </c>
      <c r="C22" s="268">
        <v>4834.1215499999998</v>
      </c>
      <c r="D22" s="266">
        <v>365.42</v>
      </c>
      <c r="E22" s="268">
        <v>4030.7</v>
      </c>
      <c r="F22" s="266">
        <v>4548.2865000000002</v>
      </c>
      <c r="G22" s="266">
        <f t="shared" si="0"/>
        <v>-152.16650000000027</v>
      </c>
      <c r="H22" s="269">
        <v>0</v>
      </c>
      <c r="I22" s="269">
        <v>0</v>
      </c>
      <c r="J22" s="269">
        <v>0</v>
      </c>
      <c r="K22" s="269">
        <v>0</v>
      </c>
      <c r="L22" s="84">
        <v>0</v>
      </c>
    </row>
    <row r="23" spans="1:12" s="12" customFormat="1" ht="12.75" customHeight="1">
      <c r="A23" s="221">
        <v>12</v>
      </c>
      <c r="B23" s="120" t="s">
        <v>705</v>
      </c>
      <c r="C23" s="268">
        <v>1318.6347000000001</v>
      </c>
      <c r="D23" s="266">
        <f>45.99+20</f>
        <v>65.990000000000009</v>
      </c>
      <c r="E23" s="268">
        <v>1177.8800000000001</v>
      </c>
      <c r="F23" s="266">
        <v>1169.3982000000001</v>
      </c>
      <c r="G23" s="535">
        <f t="shared" si="0"/>
        <v>74.47180000000003</v>
      </c>
      <c r="H23" s="269">
        <v>0</v>
      </c>
      <c r="I23" s="269">
        <v>0</v>
      </c>
      <c r="J23" s="269">
        <v>0</v>
      </c>
      <c r="K23" s="269">
        <v>0</v>
      </c>
      <c r="L23" s="84">
        <v>0</v>
      </c>
    </row>
    <row r="24" spans="1:12" s="12" customFormat="1">
      <c r="A24" s="221">
        <v>13</v>
      </c>
      <c r="B24" s="120" t="s">
        <v>706</v>
      </c>
      <c r="C24" s="268">
        <v>2465.5837499999998</v>
      </c>
      <c r="D24" s="535">
        <v>30.96</v>
      </c>
      <c r="E24" s="268">
        <v>2265.85</v>
      </c>
      <c r="F24" s="266">
        <v>2330.80305</v>
      </c>
      <c r="G24" s="266">
        <f t="shared" si="0"/>
        <v>-33.993050000000039</v>
      </c>
      <c r="H24" s="269">
        <v>0</v>
      </c>
      <c r="I24" s="269">
        <v>0</v>
      </c>
      <c r="J24" s="269">
        <v>0</v>
      </c>
      <c r="K24" s="269">
        <v>0</v>
      </c>
      <c r="L24" s="84">
        <v>0</v>
      </c>
    </row>
    <row r="25" spans="1:12" s="12" customFormat="1">
      <c r="A25" s="221">
        <v>14</v>
      </c>
      <c r="B25" s="120" t="s">
        <v>707</v>
      </c>
      <c r="C25" s="268">
        <v>618.08984999999996</v>
      </c>
      <c r="D25" s="266">
        <v>87.23</v>
      </c>
      <c r="E25" s="268">
        <v>545.3900000000001</v>
      </c>
      <c r="F25" s="535">
        <v>539.43269999999995</v>
      </c>
      <c r="G25" s="266">
        <f t="shared" si="0"/>
        <v>93.187300000000164</v>
      </c>
      <c r="H25" s="269">
        <v>0</v>
      </c>
      <c r="I25" s="269">
        <v>0</v>
      </c>
      <c r="J25" s="269">
        <v>0</v>
      </c>
      <c r="K25" s="269">
        <v>0</v>
      </c>
      <c r="L25" s="84">
        <v>0</v>
      </c>
    </row>
    <row r="26" spans="1:12" s="12" customFormat="1">
      <c r="A26" s="221">
        <v>15</v>
      </c>
      <c r="B26" s="120" t="s">
        <v>708</v>
      </c>
      <c r="C26" s="268">
        <v>2668.2796499999999</v>
      </c>
      <c r="D26" s="266">
        <f>251.67-85.95</f>
        <v>165.71999999999997</v>
      </c>
      <c r="E26" s="268">
        <v>2518.87</v>
      </c>
      <c r="F26" s="266">
        <v>2458.9911000000002</v>
      </c>
      <c r="G26" s="266">
        <f t="shared" si="0"/>
        <v>225.5988999999995</v>
      </c>
      <c r="H26" s="269">
        <v>0</v>
      </c>
      <c r="I26" s="269">
        <v>0</v>
      </c>
      <c r="J26" s="269">
        <v>0</v>
      </c>
      <c r="K26" s="269">
        <v>0</v>
      </c>
      <c r="L26" s="84">
        <v>0</v>
      </c>
    </row>
    <row r="27" spans="1:12">
      <c r="A27" s="221">
        <v>16</v>
      </c>
      <c r="B27" s="229" t="s">
        <v>709</v>
      </c>
      <c r="C27" s="641">
        <v>1326.3424500000001</v>
      </c>
      <c r="D27" s="660">
        <v>174.65</v>
      </c>
      <c r="E27" s="699">
        <v>1326.6100000000001</v>
      </c>
      <c r="F27" s="697">
        <v>1226.11725</v>
      </c>
      <c r="G27" s="266">
        <f t="shared" si="0"/>
        <v>275.14275000000021</v>
      </c>
      <c r="H27" s="269">
        <v>0</v>
      </c>
      <c r="I27" s="269">
        <v>0</v>
      </c>
      <c r="J27" s="269">
        <v>0</v>
      </c>
      <c r="K27" s="269">
        <v>0</v>
      </c>
      <c r="L27" s="84">
        <v>0</v>
      </c>
    </row>
    <row r="28" spans="1:12">
      <c r="A28" s="221">
        <v>17</v>
      </c>
      <c r="B28" s="229" t="s">
        <v>710</v>
      </c>
      <c r="C28" s="641">
        <v>1950.0248999999999</v>
      </c>
      <c r="D28" s="660">
        <v>293.85000000000002</v>
      </c>
      <c r="E28" s="699">
        <v>1954.06</v>
      </c>
      <c r="F28" s="697">
        <v>1826.1567</v>
      </c>
      <c r="G28" s="266">
        <f t="shared" si="0"/>
        <v>421.75329999999985</v>
      </c>
      <c r="H28" s="269">
        <v>0</v>
      </c>
      <c r="I28" s="269">
        <v>0</v>
      </c>
      <c r="J28" s="269">
        <v>0</v>
      </c>
      <c r="K28" s="269">
        <v>0</v>
      </c>
      <c r="L28" s="84">
        <v>0</v>
      </c>
    </row>
    <row r="29" spans="1:12">
      <c r="A29" s="221">
        <v>18</v>
      </c>
      <c r="B29" s="229" t="s">
        <v>711</v>
      </c>
      <c r="C29" s="641">
        <v>2768.4087</v>
      </c>
      <c r="D29" s="660">
        <v>-213.3</v>
      </c>
      <c r="E29" s="699">
        <v>2747.11</v>
      </c>
      <c r="F29" s="697">
        <v>2573.46045</v>
      </c>
      <c r="G29" s="535">
        <f t="shared" si="0"/>
        <v>-39.650450000000092</v>
      </c>
      <c r="H29" s="269">
        <v>0</v>
      </c>
      <c r="I29" s="269">
        <v>0</v>
      </c>
      <c r="J29" s="269">
        <v>0</v>
      </c>
      <c r="K29" s="269">
        <v>0</v>
      </c>
      <c r="L29" s="84">
        <v>0</v>
      </c>
    </row>
    <row r="30" spans="1:12">
      <c r="A30" s="221">
        <v>19</v>
      </c>
      <c r="B30" s="815" t="s">
        <v>712</v>
      </c>
      <c r="C30" s="641">
        <v>2000.0715</v>
      </c>
      <c r="D30" s="660">
        <v>368.32</v>
      </c>
      <c r="E30" s="699">
        <v>1639.2</v>
      </c>
      <c r="F30" s="697">
        <v>1926.9141</v>
      </c>
      <c r="G30" s="535">
        <f t="shared" si="0"/>
        <v>80.60590000000002</v>
      </c>
      <c r="H30" s="269">
        <v>0</v>
      </c>
      <c r="I30" s="269">
        <v>0</v>
      </c>
      <c r="J30" s="269">
        <v>0</v>
      </c>
      <c r="K30" s="269">
        <v>0</v>
      </c>
      <c r="L30" s="84">
        <v>0</v>
      </c>
    </row>
    <row r="31" spans="1:12">
      <c r="A31" s="221">
        <v>20</v>
      </c>
      <c r="B31" s="229" t="s">
        <v>713</v>
      </c>
      <c r="C31" s="641">
        <v>1794.5434499999999</v>
      </c>
      <c r="D31" s="660">
        <v>33.25</v>
      </c>
      <c r="E31" s="699">
        <v>1724.05</v>
      </c>
      <c r="F31" s="697">
        <v>1656.81945</v>
      </c>
      <c r="G31" s="266">
        <f t="shared" si="0"/>
        <v>100.48054999999999</v>
      </c>
      <c r="H31" s="269">
        <v>0</v>
      </c>
      <c r="I31" s="269">
        <v>0</v>
      </c>
      <c r="J31" s="269">
        <v>0</v>
      </c>
      <c r="K31" s="269">
        <v>0</v>
      </c>
      <c r="L31" s="84">
        <v>0</v>
      </c>
    </row>
    <row r="32" spans="1:12">
      <c r="A32" s="221">
        <v>21</v>
      </c>
      <c r="B32" s="229" t="s">
        <v>714</v>
      </c>
      <c r="C32" s="641">
        <v>914.49765000000002</v>
      </c>
      <c r="D32" s="660">
        <v>-1.06</v>
      </c>
      <c r="E32" s="699">
        <v>866.37</v>
      </c>
      <c r="F32" s="697">
        <v>849.44970000000001</v>
      </c>
      <c r="G32" s="266">
        <f t="shared" si="0"/>
        <v>15.860300000000052</v>
      </c>
      <c r="H32" s="269">
        <v>0</v>
      </c>
      <c r="I32" s="269">
        <v>0</v>
      </c>
      <c r="J32" s="269">
        <v>0</v>
      </c>
      <c r="K32" s="269">
        <v>0</v>
      </c>
      <c r="L32" s="84">
        <v>0</v>
      </c>
    </row>
    <row r="33" spans="1:12">
      <c r="A33" s="221">
        <v>22</v>
      </c>
      <c r="B33" s="229" t="s">
        <v>715</v>
      </c>
      <c r="C33" s="641">
        <v>4708.0370999999996</v>
      </c>
      <c r="D33" s="660">
        <v>224.37</v>
      </c>
      <c r="E33" s="699">
        <v>4585.9000000000005</v>
      </c>
      <c r="F33" s="697">
        <v>4569.1598999999997</v>
      </c>
      <c r="G33" s="266">
        <f t="shared" si="0"/>
        <v>241.11010000000078</v>
      </c>
      <c r="H33" s="269">
        <v>0</v>
      </c>
      <c r="I33" s="269">
        <v>0</v>
      </c>
      <c r="J33" s="269">
        <v>0</v>
      </c>
      <c r="K33" s="269">
        <v>0</v>
      </c>
      <c r="L33" s="84">
        <v>0</v>
      </c>
    </row>
    <row r="34" spans="1:12">
      <c r="A34" s="221">
        <v>23</v>
      </c>
      <c r="B34" s="229" t="s">
        <v>716</v>
      </c>
      <c r="C34" s="641">
        <v>2115.9745499999999</v>
      </c>
      <c r="D34" s="660">
        <v>-13.65</v>
      </c>
      <c r="E34" s="699">
        <v>2014.2359999999999</v>
      </c>
      <c r="F34" s="697">
        <v>2118.3204000000001</v>
      </c>
      <c r="G34" s="407">
        <f t="shared" si="0"/>
        <v>-117.73440000000028</v>
      </c>
      <c r="H34" s="269">
        <v>0</v>
      </c>
      <c r="I34" s="269">
        <v>0</v>
      </c>
      <c r="J34" s="269">
        <v>0</v>
      </c>
      <c r="K34" s="269">
        <v>0</v>
      </c>
      <c r="L34" s="84">
        <v>0</v>
      </c>
    </row>
    <row r="35" spans="1:12">
      <c r="A35" s="221">
        <v>24</v>
      </c>
      <c r="B35" s="229" t="s">
        <v>717</v>
      </c>
      <c r="C35" s="641">
        <v>1407.1841999999999</v>
      </c>
      <c r="D35" s="660">
        <v>29.82</v>
      </c>
      <c r="E35" s="699">
        <v>1150.99</v>
      </c>
      <c r="F35" s="697">
        <v>1163.2157999999999</v>
      </c>
      <c r="G35" s="407">
        <f t="shared" si="0"/>
        <v>17.594200000000001</v>
      </c>
      <c r="H35" s="269">
        <v>0</v>
      </c>
      <c r="I35" s="269">
        <v>0</v>
      </c>
      <c r="J35" s="269">
        <v>0</v>
      </c>
      <c r="K35" s="269">
        <v>0</v>
      </c>
      <c r="L35" s="84">
        <v>0</v>
      </c>
    </row>
    <row r="36" spans="1:12">
      <c r="A36" s="221">
        <v>25</v>
      </c>
      <c r="B36" s="229" t="s">
        <v>718</v>
      </c>
      <c r="C36" s="641">
        <v>1263.0672</v>
      </c>
      <c r="D36" s="660">
        <v>70.349999999999994</v>
      </c>
      <c r="E36" s="699">
        <v>1114.42</v>
      </c>
      <c r="F36" s="697">
        <v>1173.9484500000001</v>
      </c>
      <c r="G36" s="266">
        <f t="shared" si="0"/>
        <v>10.821549999999888</v>
      </c>
      <c r="H36" s="269">
        <v>0</v>
      </c>
      <c r="I36" s="269">
        <v>0</v>
      </c>
      <c r="J36" s="269">
        <v>0</v>
      </c>
      <c r="K36" s="269">
        <v>0</v>
      </c>
      <c r="L36" s="84">
        <v>0</v>
      </c>
    </row>
    <row r="37" spans="1:12">
      <c r="A37" s="221">
        <v>26</v>
      </c>
      <c r="B37" s="229" t="s">
        <v>719</v>
      </c>
      <c r="C37" s="641">
        <v>2316.4119000000001</v>
      </c>
      <c r="D37" s="701">
        <f>-0.75+85.95+80.95</f>
        <v>166.15</v>
      </c>
      <c r="E37" s="699">
        <v>1856.53</v>
      </c>
      <c r="F37" s="697">
        <v>2117.9409000000001</v>
      </c>
      <c r="G37" s="535">
        <f t="shared" si="0"/>
        <v>-95.260899999999992</v>
      </c>
      <c r="H37" s="269">
        <v>0</v>
      </c>
      <c r="I37" s="269">
        <v>0</v>
      </c>
      <c r="J37" s="269">
        <v>0</v>
      </c>
      <c r="K37" s="269">
        <v>0</v>
      </c>
      <c r="L37" s="84">
        <v>0</v>
      </c>
    </row>
    <row r="38" spans="1:12">
      <c r="A38" s="221">
        <v>27</v>
      </c>
      <c r="B38" s="229" t="s">
        <v>720</v>
      </c>
      <c r="C38" s="641">
        <v>1333.01055</v>
      </c>
      <c r="D38" s="660">
        <v>38.299999999999997</v>
      </c>
      <c r="E38" s="699">
        <v>1140.8900000000001</v>
      </c>
      <c r="F38" s="697">
        <v>1173.0813000000001</v>
      </c>
      <c r="G38" s="266">
        <f t="shared" si="0"/>
        <v>6.1086999999999989</v>
      </c>
      <c r="H38" s="269">
        <v>0</v>
      </c>
      <c r="I38" s="269">
        <v>0</v>
      </c>
      <c r="J38" s="269">
        <v>0</v>
      </c>
      <c r="K38" s="269">
        <v>0</v>
      </c>
      <c r="L38" s="84">
        <v>0</v>
      </c>
    </row>
    <row r="39" spans="1:12">
      <c r="A39" s="221">
        <v>28</v>
      </c>
      <c r="B39" s="229" t="s">
        <v>721</v>
      </c>
      <c r="C39" s="641">
        <v>1275.1128000000001</v>
      </c>
      <c r="D39" s="660">
        <v>198.72</v>
      </c>
      <c r="E39" s="699">
        <v>1272.26</v>
      </c>
      <c r="F39" s="697">
        <v>1206.7996499999999</v>
      </c>
      <c r="G39" s="535">
        <f t="shared" si="0"/>
        <v>264.18035000000009</v>
      </c>
      <c r="H39" s="269">
        <v>0</v>
      </c>
      <c r="I39" s="269">
        <v>0</v>
      </c>
      <c r="J39" s="269">
        <v>0</v>
      </c>
      <c r="K39" s="269">
        <v>0</v>
      </c>
      <c r="L39" s="84">
        <v>0</v>
      </c>
    </row>
    <row r="40" spans="1:12">
      <c r="A40" s="221">
        <v>29</v>
      </c>
      <c r="B40" s="229" t="s">
        <v>722</v>
      </c>
      <c r="C40" s="641">
        <v>806.76840000000004</v>
      </c>
      <c r="D40" s="660">
        <v>100</v>
      </c>
      <c r="E40" s="699">
        <v>779.24</v>
      </c>
      <c r="F40" s="697">
        <v>789.22199999999998</v>
      </c>
      <c r="G40" s="266">
        <f t="shared" si="0"/>
        <v>90.018000000000029</v>
      </c>
      <c r="H40" s="269">
        <v>0</v>
      </c>
      <c r="I40" s="269">
        <v>0</v>
      </c>
      <c r="J40" s="269">
        <v>0</v>
      </c>
      <c r="K40" s="269">
        <v>0</v>
      </c>
      <c r="L40" s="84">
        <v>0</v>
      </c>
    </row>
    <row r="41" spans="1:12">
      <c r="A41" s="221">
        <v>30</v>
      </c>
      <c r="B41" s="229" t="s">
        <v>723</v>
      </c>
      <c r="C41" s="641">
        <v>2748.1176</v>
      </c>
      <c r="D41" s="660">
        <v>140.77000000000001</v>
      </c>
      <c r="E41" s="699">
        <v>2228.7200000000003</v>
      </c>
      <c r="F41" s="697">
        <v>2566.4049</v>
      </c>
      <c r="G41" s="535">
        <f t="shared" si="0"/>
        <v>-196.91489999999976</v>
      </c>
      <c r="H41" s="269">
        <v>0</v>
      </c>
      <c r="I41" s="269">
        <v>0</v>
      </c>
      <c r="J41" s="269">
        <v>0</v>
      </c>
      <c r="K41" s="269">
        <v>0</v>
      </c>
      <c r="L41" s="84">
        <v>0</v>
      </c>
    </row>
    <row r="42" spans="1:12">
      <c r="A42" s="394"/>
      <c r="B42" s="371" t="s">
        <v>18</v>
      </c>
      <c r="C42" s="408">
        <f t="shared" ref="C42:L42" si="1">SUM(C12:C41)</f>
        <v>59436.145199999992</v>
      </c>
      <c r="D42" s="404">
        <f t="shared" si="1"/>
        <v>2980.2200000000003</v>
      </c>
      <c r="E42" s="408">
        <f t="shared" si="1"/>
        <v>54208.336199999998</v>
      </c>
      <c r="F42" s="698">
        <f t="shared" si="1"/>
        <v>55222.765649999994</v>
      </c>
      <c r="G42" s="404">
        <f t="shared" si="1"/>
        <v>1965.7905499999997</v>
      </c>
      <c r="H42" s="405">
        <f t="shared" si="1"/>
        <v>0</v>
      </c>
      <c r="I42" s="405">
        <f t="shared" si="1"/>
        <v>0</v>
      </c>
      <c r="J42" s="405">
        <f t="shared" si="1"/>
        <v>0</v>
      </c>
      <c r="K42" s="405">
        <f t="shared" si="1"/>
        <v>0</v>
      </c>
      <c r="L42" s="406">
        <f t="shared" si="1"/>
        <v>0</v>
      </c>
    </row>
    <row r="43" spans="1:12">
      <c r="A43" s="18" t="s">
        <v>399</v>
      </c>
      <c r="B43" s="18"/>
      <c r="C43" s="18"/>
      <c r="D43" s="18"/>
      <c r="E43" s="18"/>
      <c r="F43" s="18"/>
      <c r="G43" s="18"/>
      <c r="H43" s="18"/>
      <c r="I43" s="18"/>
      <c r="J43" s="18"/>
      <c r="K43" s="18"/>
      <c r="L43" s="18"/>
    </row>
    <row r="44" spans="1:12">
      <c r="A44" s="17" t="s">
        <v>398</v>
      </c>
      <c r="B44" s="18"/>
      <c r="C44" s="18"/>
      <c r="D44" s="18"/>
      <c r="E44" s="18"/>
      <c r="F44" s="18"/>
      <c r="G44" s="18"/>
      <c r="H44" s="18"/>
      <c r="I44" s="18"/>
      <c r="J44" s="18"/>
      <c r="K44" s="18"/>
      <c r="L44" s="18"/>
    </row>
    <row r="45" spans="1:12" ht="33.75" customHeight="1">
      <c r="A45" s="1050" t="s">
        <v>1023</v>
      </c>
      <c r="B45" s="1050"/>
      <c r="C45" s="1050"/>
      <c r="D45" s="1050"/>
      <c r="E45" s="1050"/>
      <c r="F45" s="1050"/>
      <c r="G45" s="1050"/>
      <c r="H45" s="1050"/>
      <c r="I45" s="1050"/>
      <c r="J45" s="1050"/>
      <c r="K45" s="1050"/>
      <c r="L45" s="1050"/>
    </row>
    <row r="46" spans="1:12" ht="15.75" customHeight="1">
      <c r="A46" s="822" t="s">
        <v>1011</v>
      </c>
      <c r="B46" s="12"/>
      <c r="C46" s="12"/>
      <c r="D46" s="574"/>
      <c r="E46" s="12"/>
      <c r="F46" s="12"/>
      <c r="G46" s="12"/>
      <c r="H46" s="12"/>
      <c r="I46" s="12"/>
      <c r="J46" s="12"/>
      <c r="K46" s="12"/>
      <c r="L46" s="12"/>
    </row>
    <row r="47" spans="1:12" ht="14.25" customHeight="1">
      <c r="A47" s="926" t="s">
        <v>12</v>
      </c>
      <c r="B47" s="926"/>
      <c r="C47" s="926"/>
      <c r="D47" s="926"/>
      <c r="E47" s="926"/>
      <c r="F47" s="926"/>
      <c r="G47" s="926"/>
      <c r="H47" s="926"/>
      <c r="I47" s="926"/>
      <c r="J47" s="926"/>
      <c r="K47" s="926"/>
      <c r="L47" s="926"/>
    </row>
    <row r="48" spans="1:12">
      <c r="A48" s="926" t="s">
        <v>13</v>
      </c>
      <c r="B48" s="926"/>
      <c r="C48" s="926"/>
      <c r="D48" s="926"/>
      <c r="E48" s="926"/>
      <c r="F48" s="926"/>
      <c r="G48" s="926"/>
      <c r="H48" s="926"/>
      <c r="I48" s="926"/>
      <c r="J48" s="926"/>
      <c r="K48" s="926"/>
      <c r="L48" s="926"/>
    </row>
    <row r="49" spans="1:13">
      <c r="A49" s="926" t="s">
        <v>19</v>
      </c>
      <c r="B49" s="926"/>
      <c r="C49" s="926"/>
      <c r="D49" s="926"/>
      <c r="E49" s="926"/>
      <c r="F49" s="926"/>
      <c r="G49" s="926"/>
      <c r="H49" s="926"/>
      <c r="I49" s="926"/>
      <c r="J49" s="926"/>
      <c r="K49" s="926"/>
      <c r="L49" s="926"/>
    </row>
    <row r="50" spans="1:13">
      <c r="A50" s="12" t="s">
        <v>22</v>
      </c>
      <c r="B50" s="12"/>
      <c r="C50" s="12"/>
      <c r="D50" s="12"/>
      <c r="E50" s="12"/>
      <c r="F50" s="12"/>
      <c r="J50" s="911" t="s">
        <v>83</v>
      </c>
      <c r="K50" s="911"/>
      <c r="L50" s="911"/>
      <c r="M50" s="911"/>
    </row>
    <row r="51" spans="1:13">
      <c r="A51" s="12"/>
    </row>
    <row r="52" spans="1:13">
      <c r="A52" s="1036"/>
      <c r="B52" s="1036"/>
      <c r="C52" s="1036"/>
      <c r="D52" s="1036"/>
      <c r="E52" s="1036"/>
      <c r="F52" s="1036"/>
      <c r="G52" s="1036"/>
      <c r="H52" s="1036"/>
      <c r="I52" s="1036"/>
      <c r="J52" s="1036"/>
      <c r="K52" s="1036"/>
      <c r="L52" s="1036"/>
    </row>
    <row r="53" spans="1:13">
      <c r="H53" s="249"/>
      <c r="J53" s="249"/>
    </row>
    <row r="55" spans="1:13">
      <c r="D55" s="814"/>
    </row>
    <row r="57" spans="1:13">
      <c r="D57" s="249"/>
    </row>
  </sheetData>
  <mergeCells count="17">
    <mergeCell ref="F7:L7"/>
    <mergeCell ref="A7:B7"/>
    <mergeCell ref="L1:N1"/>
    <mergeCell ref="A2:L2"/>
    <mergeCell ref="A3:L3"/>
    <mergeCell ref="A5:L5"/>
    <mergeCell ref="I8:L8"/>
    <mergeCell ref="A49:L49"/>
    <mergeCell ref="A52:L52"/>
    <mergeCell ref="A9:A10"/>
    <mergeCell ref="B9:B10"/>
    <mergeCell ref="C9:G9"/>
    <mergeCell ref="H9:L9"/>
    <mergeCell ref="A47:L47"/>
    <mergeCell ref="A48:L48"/>
    <mergeCell ref="J50:M50"/>
    <mergeCell ref="A45:L45"/>
  </mergeCells>
  <phoneticPr fontId="0" type="noConversion"/>
  <printOptions horizontalCentered="1"/>
  <pageMargins left="0.70866141732283472" right="0.70866141732283472" top="0.23622047244094491" bottom="0" header="0.31496062992125984" footer="0.31496062992125984"/>
  <pageSetup paperSize="9" scale="75" orientation="landscape" r:id="rId1"/>
  <rowBreaks count="1" manualBreakCount="1">
    <brk id="51" max="16383" man="1"/>
  </rowBreaks>
  <drawing r:id="rId2"/>
</worksheet>
</file>

<file path=xl/worksheets/sheet21.xml><?xml version="1.0" encoding="utf-8"?>
<worksheet xmlns="http://schemas.openxmlformats.org/spreadsheetml/2006/main" xmlns:r="http://schemas.openxmlformats.org/officeDocument/2006/relationships">
  <sheetPr>
    <pageSetUpPr fitToPage="1"/>
  </sheetPr>
  <dimension ref="A1:N51"/>
  <sheetViews>
    <sheetView topLeftCell="A22" zoomScale="90" zoomScaleNormal="90" zoomScaleSheetLayoutView="70" workbookViewId="0">
      <selection activeCell="E56" sqref="E56"/>
    </sheetView>
  </sheetViews>
  <sheetFormatPr defaultRowHeight="12.75"/>
  <cols>
    <col min="1" max="1" width="5.7109375" style="112" customWidth="1"/>
    <col min="2" max="2" width="20.7109375" style="112" customWidth="1"/>
    <col min="3" max="3" width="13" style="112" customWidth="1"/>
    <col min="4" max="4" width="12" style="112" customWidth="1"/>
    <col min="5" max="5" width="12.42578125" style="112" customWidth="1"/>
    <col min="6" max="6" width="12.7109375" style="834" customWidth="1"/>
    <col min="7" max="7" width="13.140625" style="112" customWidth="1"/>
    <col min="8" max="8" width="12.7109375" style="112" customWidth="1"/>
    <col min="9" max="9" width="12.140625" style="112" customWidth="1"/>
    <col min="10" max="10" width="12.140625" style="198" customWidth="1"/>
    <col min="11" max="11" width="16.5703125" style="112" customWidth="1"/>
    <col min="12" max="12" width="13.140625" style="112" customWidth="1"/>
    <col min="13" max="13" width="12.7109375" style="112" customWidth="1"/>
    <col min="14" max="16384" width="9.140625" style="112"/>
  </cols>
  <sheetData>
    <row r="1" spans="1:14">
      <c r="K1" s="907" t="s">
        <v>220</v>
      </c>
      <c r="L1" s="907"/>
      <c r="M1" s="907"/>
    </row>
    <row r="2" spans="1:14" ht="12.75" customHeight="1"/>
    <row r="3" spans="1:14" ht="15.75">
      <c r="B3" s="1058" t="s">
        <v>0</v>
      </c>
      <c r="C3" s="1058"/>
      <c r="D3" s="1058"/>
      <c r="E3" s="1058"/>
      <c r="F3" s="1058"/>
      <c r="G3" s="1058"/>
      <c r="H3" s="1058"/>
      <c r="I3" s="1058"/>
      <c r="J3" s="1058"/>
      <c r="K3" s="1058"/>
    </row>
    <row r="4" spans="1:14" ht="20.25">
      <c r="B4" s="1059" t="s">
        <v>822</v>
      </c>
      <c r="C4" s="1059"/>
      <c r="D4" s="1059"/>
      <c r="E4" s="1059"/>
      <c r="F4" s="1059"/>
      <c r="G4" s="1059"/>
      <c r="H4" s="1059"/>
      <c r="I4" s="1059"/>
      <c r="J4" s="1059"/>
      <c r="K4" s="1059"/>
    </row>
    <row r="5" spans="1:14" ht="10.5" customHeight="1"/>
    <row r="6" spans="1:14" ht="15.75">
      <c r="A6" s="1061" t="s">
        <v>855</v>
      </c>
      <c r="B6" s="1061"/>
      <c r="C6" s="1061"/>
      <c r="D6" s="1061"/>
      <c r="E6" s="1061"/>
      <c r="F6" s="1061"/>
      <c r="G6" s="1061"/>
      <c r="H6" s="1061"/>
      <c r="I6" s="1061"/>
      <c r="J6" s="1061"/>
      <c r="K6" s="1061"/>
      <c r="L6" s="1061"/>
      <c r="M6" s="1061"/>
    </row>
    <row r="7" spans="1:14" ht="15.75">
      <c r="B7" s="113"/>
      <c r="C7" s="113"/>
      <c r="D7" s="113"/>
      <c r="E7" s="113"/>
      <c r="F7" s="835"/>
      <c r="G7" s="113"/>
      <c r="H7" s="113"/>
      <c r="L7" s="1060" t="s">
        <v>198</v>
      </c>
      <c r="M7" s="1060"/>
    </row>
    <row r="8" spans="1:14" ht="15.75">
      <c r="A8" s="911" t="s">
        <v>744</v>
      </c>
      <c r="B8" s="911"/>
      <c r="C8" s="113"/>
      <c r="D8" s="113"/>
      <c r="E8" s="113"/>
      <c r="F8" s="835"/>
      <c r="G8" s="1042" t="s">
        <v>982</v>
      </c>
      <c r="H8" s="1042"/>
      <c r="I8" s="1042"/>
      <c r="J8" s="1042"/>
      <c r="K8" s="1042"/>
      <c r="L8" s="1042"/>
      <c r="M8" s="1042"/>
    </row>
    <row r="9" spans="1:14" ht="15.75" customHeight="1">
      <c r="A9" s="1054" t="s">
        <v>25</v>
      </c>
      <c r="B9" s="1057" t="s">
        <v>3</v>
      </c>
      <c r="C9" s="1053" t="s">
        <v>856</v>
      </c>
      <c r="D9" s="1053" t="s">
        <v>852</v>
      </c>
      <c r="E9" s="1053" t="s">
        <v>237</v>
      </c>
      <c r="F9" s="1053" t="s">
        <v>857</v>
      </c>
      <c r="G9" s="1053"/>
      <c r="H9" s="1053" t="s">
        <v>858</v>
      </c>
      <c r="I9" s="1053"/>
      <c r="J9" s="1054" t="s">
        <v>469</v>
      </c>
      <c r="K9" s="1053" t="s">
        <v>197</v>
      </c>
      <c r="L9" s="1053" t="s">
        <v>445</v>
      </c>
      <c r="M9" s="1053" t="s">
        <v>260</v>
      </c>
    </row>
    <row r="10" spans="1:14">
      <c r="A10" s="1055"/>
      <c r="B10" s="1057"/>
      <c r="C10" s="1053"/>
      <c r="D10" s="1053"/>
      <c r="E10" s="1053"/>
      <c r="F10" s="1053"/>
      <c r="G10" s="1053"/>
      <c r="H10" s="1053"/>
      <c r="I10" s="1053"/>
      <c r="J10" s="1055"/>
      <c r="K10" s="1053"/>
      <c r="L10" s="1053"/>
      <c r="M10" s="1053"/>
    </row>
    <row r="11" spans="1:14" ht="27" customHeight="1">
      <c r="A11" s="1056"/>
      <c r="B11" s="1057"/>
      <c r="C11" s="1053"/>
      <c r="D11" s="1053"/>
      <c r="E11" s="1053"/>
      <c r="F11" s="828" t="s">
        <v>196</v>
      </c>
      <c r="G11" s="410" t="s">
        <v>261</v>
      </c>
      <c r="H11" s="410" t="s">
        <v>196</v>
      </c>
      <c r="I11" s="410" t="s">
        <v>261</v>
      </c>
      <c r="J11" s="1056"/>
      <c r="K11" s="1053"/>
      <c r="L11" s="1053"/>
      <c r="M11" s="1053"/>
    </row>
    <row r="12" spans="1:14">
      <c r="A12" s="411">
        <v>1</v>
      </c>
      <c r="B12" s="411">
        <v>2</v>
      </c>
      <c r="C12" s="411">
        <v>3</v>
      </c>
      <c r="D12" s="411">
        <v>4</v>
      </c>
      <c r="E12" s="411">
        <v>5</v>
      </c>
      <c r="F12" s="411">
        <v>6</v>
      </c>
      <c r="G12" s="411">
        <v>7</v>
      </c>
      <c r="H12" s="411">
        <v>8</v>
      </c>
      <c r="I12" s="411">
        <v>9</v>
      </c>
      <c r="J12" s="411">
        <v>10</v>
      </c>
      <c r="K12" s="411">
        <v>11</v>
      </c>
      <c r="L12" s="411">
        <v>12</v>
      </c>
      <c r="M12" s="411">
        <v>13</v>
      </c>
    </row>
    <row r="13" spans="1:14">
      <c r="A13" s="221">
        <v>1</v>
      </c>
      <c r="B13" s="120" t="s">
        <v>694</v>
      </c>
      <c r="C13" s="271">
        <v>106.40387550000001</v>
      </c>
      <c r="D13" s="273">
        <v>-4.9999999999999982E-5</v>
      </c>
      <c r="E13" s="273">
        <v>101.40103999999999</v>
      </c>
      <c r="F13" s="274">
        <v>3380.03</v>
      </c>
      <c r="G13" s="271">
        <f>F13*3000/100000</f>
        <v>101.40089999999999</v>
      </c>
      <c r="H13" s="271">
        <f>F13</f>
        <v>3380.03</v>
      </c>
      <c r="I13" s="271">
        <f>G13</f>
        <v>101.40089999999999</v>
      </c>
      <c r="J13" s="310">
        <f>G13-I13</f>
        <v>0</v>
      </c>
      <c r="K13" s="271">
        <f>(D13+E13)-I13</f>
        <v>9.0000000000145519E-5</v>
      </c>
      <c r="L13" s="271">
        <v>0</v>
      </c>
      <c r="M13" s="271">
        <v>0</v>
      </c>
      <c r="N13" s="760"/>
    </row>
    <row r="14" spans="1:14">
      <c r="A14" s="221">
        <v>2</v>
      </c>
      <c r="B14" s="120" t="s">
        <v>695</v>
      </c>
      <c r="C14" s="271">
        <v>244.73432700000004</v>
      </c>
      <c r="D14" s="273">
        <v>-6.0000000000000002E-5</v>
      </c>
      <c r="E14" s="273">
        <v>225.75915000000001</v>
      </c>
      <c r="F14" s="274">
        <v>7525.2899999999991</v>
      </c>
      <c r="G14" s="271">
        <f t="shared" ref="G14:G42" si="0">F14*3000/100000</f>
        <v>225.75869999999998</v>
      </c>
      <c r="H14" s="271">
        <f t="shared" ref="H14:H42" si="1">F14</f>
        <v>7525.2899999999991</v>
      </c>
      <c r="I14" s="271">
        <f t="shared" ref="I14:I42" si="2">G14</f>
        <v>225.75869999999998</v>
      </c>
      <c r="J14" s="310">
        <f t="shared" ref="J14:J42" si="3">G14-I14</f>
        <v>0</v>
      </c>
      <c r="K14" s="271">
        <f t="shared" ref="K14:K42" si="4">(D14+E14)-I14</f>
        <v>3.900000000385262E-4</v>
      </c>
      <c r="L14" s="271">
        <v>0</v>
      </c>
      <c r="M14" s="271">
        <v>0</v>
      </c>
      <c r="N14" s="760"/>
    </row>
    <row r="15" spans="1:14">
      <c r="A15" s="221">
        <v>3</v>
      </c>
      <c r="B15" s="120" t="s">
        <v>696</v>
      </c>
      <c r="C15" s="271">
        <v>121.13643300000001</v>
      </c>
      <c r="D15" s="273">
        <v>17.992999999999999</v>
      </c>
      <c r="E15" s="273">
        <v>99.650589999999994</v>
      </c>
      <c r="F15" s="274">
        <v>3530.2780000000002</v>
      </c>
      <c r="G15" s="271">
        <f t="shared" si="0"/>
        <v>105.90834</v>
      </c>
      <c r="H15" s="271">
        <f t="shared" si="1"/>
        <v>3530.2780000000002</v>
      </c>
      <c r="I15" s="271">
        <f t="shared" si="2"/>
        <v>105.90834</v>
      </c>
      <c r="J15" s="310">
        <f t="shared" si="3"/>
        <v>0</v>
      </c>
      <c r="K15" s="271">
        <f t="shared" si="4"/>
        <v>11.735249999999994</v>
      </c>
      <c r="L15" s="271">
        <v>0</v>
      </c>
      <c r="M15" s="271">
        <v>0</v>
      </c>
      <c r="N15" s="760"/>
    </row>
    <row r="16" spans="1:14">
      <c r="A16" s="221">
        <v>4</v>
      </c>
      <c r="B16" s="120" t="s">
        <v>697</v>
      </c>
      <c r="C16" s="271">
        <v>152.15492849999998</v>
      </c>
      <c r="D16" s="273">
        <v>24.69847</v>
      </c>
      <c r="E16" s="273">
        <v>109.69913</v>
      </c>
      <c r="F16" s="274">
        <v>4064.212</v>
      </c>
      <c r="G16" s="271">
        <f t="shared" si="0"/>
        <v>121.92636</v>
      </c>
      <c r="H16" s="271">
        <f t="shared" si="1"/>
        <v>4064.212</v>
      </c>
      <c r="I16" s="271">
        <f t="shared" si="2"/>
        <v>121.92636</v>
      </c>
      <c r="J16" s="310">
        <f t="shared" si="3"/>
        <v>0</v>
      </c>
      <c r="K16" s="271">
        <f t="shared" si="4"/>
        <v>12.471240000000009</v>
      </c>
      <c r="L16" s="271">
        <v>0</v>
      </c>
      <c r="M16" s="271">
        <v>0</v>
      </c>
      <c r="N16" s="760"/>
    </row>
    <row r="17" spans="1:14">
      <c r="A17" s="221">
        <v>5</v>
      </c>
      <c r="B17" s="120" t="s">
        <v>698</v>
      </c>
      <c r="C17" s="271">
        <v>159.50274450000001</v>
      </c>
      <c r="D17" s="273">
        <v>5.9370100000000008</v>
      </c>
      <c r="E17" s="273">
        <v>150.14662999999999</v>
      </c>
      <c r="F17" s="274">
        <v>4796.8999999999996</v>
      </c>
      <c r="G17" s="271">
        <f t="shared" si="0"/>
        <v>143.90699999999998</v>
      </c>
      <c r="H17" s="271">
        <f t="shared" si="1"/>
        <v>4796.8999999999996</v>
      </c>
      <c r="I17" s="271">
        <f t="shared" si="2"/>
        <v>143.90699999999998</v>
      </c>
      <c r="J17" s="310">
        <f t="shared" si="3"/>
        <v>0</v>
      </c>
      <c r="K17" s="271">
        <f t="shared" si="4"/>
        <v>12.17664000000002</v>
      </c>
      <c r="L17" s="271">
        <v>0</v>
      </c>
      <c r="M17" s="271">
        <v>0</v>
      </c>
      <c r="N17" s="760"/>
    </row>
    <row r="18" spans="1:14">
      <c r="A18" s="221">
        <v>6</v>
      </c>
      <c r="B18" s="120" t="s">
        <v>699</v>
      </c>
      <c r="C18" s="271">
        <v>48.443746499999996</v>
      </c>
      <c r="D18" s="273">
        <v>0</v>
      </c>
      <c r="E18" s="273">
        <v>41.981670000000001</v>
      </c>
      <c r="F18" s="274">
        <v>1338.6100000000001</v>
      </c>
      <c r="G18" s="271">
        <f t="shared" si="0"/>
        <v>40.158300000000004</v>
      </c>
      <c r="H18" s="271">
        <f t="shared" si="1"/>
        <v>1338.6100000000001</v>
      </c>
      <c r="I18" s="271">
        <f t="shared" si="2"/>
        <v>40.158300000000004</v>
      </c>
      <c r="J18" s="310">
        <f t="shared" si="3"/>
        <v>0</v>
      </c>
      <c r="K18" s="271">
        <f t="shared" si="4"/>
        <v>1.823369999999997</v>
      </c>
      <c r="L18" s="271">
        <v>0</v>
      </c>
      <c r="M18" s="271">
        <v>0</v>
      </c>
      <c r="N18" s="760"/>
    </row>
    <row r="19" spans="1:14">
      <c r="A19" s="221">
        <v>7</v>
      </c>
      <c r="B19" s="120" t="s">
        <v>700</v>
      </c>
      <c r="C19" s="271">
        <v>154.89960449999998</v>
      </c>
      <c r="D19" s="273">
        <v>4.7000000000000002E-3</v>
      </c>
      <c r="E19" s="273">
        <v>142.76092</v>
      </c>
      <c r="F19" s="274">
        <v>4758.8500000000004</v>
      </c>
      <c r="G19" s="271">
        <f t="shared" si="0"/>
        <v>142.76550000000003</v>
      </c>
      <c r="H19" s="271">
        <f t="shared" si="1"/>
        <v>4758.8500000000004</v>
      </c>
      <c r="I19" s="271">
        <f t="shared" si="2"/>
        <v>142.76550000000003</v>
      </c>
      <c r="J19" s="310">
        <f t="shared" si="3"/>
        <v>0</v>
      </c>
      <c r="K19" s="271">
        <f t="shared" si="4"/>
        <v>1.1999999998124622E-4</v>
      </c>
      <c r="L19" s="271">
        <v>0</v>
      </c>
      <c r="M19" s="271">
        <v>0</v>
      </c>
      <c r="N19" s="760"/>
    </row>
    <row r="20" spans="1:14">
      <c r="A20" s="221">
        <v>8</v>
      </c>
      <c r="B20" s="120" t="s">
        <v>701</v>
      </c>
      <c r="C20" s="271">
        <v>32.089334999999998</v>
      </c>
      <c r="D20" s="273">
        <v>4.8416999999999994</v>
      </c>
      <c r="E20" s="273">
        <v>24.811889999999998</v>
      </c>
      <c r="F20" s="274">
        <v>831.43</v>
      </c>
      <c r="G20" s="271">
        <f t="shared" si="0"/>
        <v>24.942900000000002</v>
      </c>
      <c r="H20" s="271">
        <f t="shared" si="1"/>
        <v>831.43</v>
      </c>
      <c r="I20" s="271">
        <f t="shared" si="2"/>
        <v>24.942900000000002</v>
      </c>
      <c r="J20" s="310">
        <f t="shared" si="3"/>
        <v>0</v>
      </c>
      <c r="K20" s="271">
        <f t="shared" si="4"/>
        <v>4.710689999999996</v>
      </c>
      <c r="L20" s="271">
        <v>0</v>
      </c>
      <c r="M20" s="271">
        <v>0</v>
      </c>
      <c r="N20" s="760"/>
    </row>
    <row r="21" spans="1:14">
      <c r="A21" s="221">
        <v>9</v>
      </c>
      <c r="B21" s="120" t="s">
        <v>702</v>
      </c>
      <c r="C21" s="271">
        <v>98.145111000000014</v>
      </c>
      <c r="D21" s="273">
        <v>2.4216299999999999</v>
      </c>
      <c r="E21" s="273">
        <v>84.405270000000002</v>
      </c>
      <c r="F21" s="274">
        <v>2817.63</v>
      </c>
      <c r="G21" s="271">
        <f t="shared" si="0"/>
        <v>84.528899999999993</v>
      </c>
      <c r="H21" s="271">
        <f t="shared" si="1"/>
        <v>2817.63</v>
      </c>
      <c r="I21" s="271">
        <f t="shared" si="2"/>
        <v>84.528899999999993</v>
      </c>
      <c r="J21" s="310">
        <f t="shared" si="3"/>
        <v>0</v>
      </c>
      <c r="K21" s="271">
        <f t="shared" si="4"/>
        <v>2.2980000000000018</v>
      </c>
      <c r="L21" s="271">
        <v>0</v>
      </c>
      <c r="M21" s="271">
        <v>0</v>
      </c>
      <c r="N21" s="760"/>
    </row>
    <row r="22" spans="1:14">
      <c r="A22" s="221">
        <v>10</v>
      </c>
      <c r="B22" s="120" t="s">
        <v>703</v>
      </c>
      <c r="C22" s="271">
        <v>69.645077999999998</v>
      </c>
      <c r="D22" s="273">
        <v>3.40151</v>
      </c>
      <c r="E22" s="273">
        <v>52.881340000000002</v>
      </c>
      <c r="F22" s="274">
        <v>1879.0576000000001</v>
      </c>
      <c r="G22" s="271">
        <f t="shared" si="0"/>
        <v>56.371728000000004</v>
      </c>
      <c r="H22" s="271">
        <f t="shared" si="1"/>
        <v>1879.0576000000001</v>
      </c>
      <c r="I22" s="271">
        <f t="shared" si="2"/>
        <v>56.371728000000004</v>
      </c>
      <c r="J22" s="310">
        <f t="shared" si="3"/>
        <v>0</v>
      </c>
      <c r="K22" s="271">
        <f t="shared" si="4"/>
        <v>-8.8878000000001123E-2</v>
      </c>
      <c r="L22" s="271">
        <v>0</v>
      </c>
      <c r="M22" s="271">
        <v>0</v>
      </c>
      <c r="N22" s="760"/>
    </row>
    <row r="23" spans="1:14">
      <c r="A23" s="221">
        <v>11</v>
      </c>
      <c r="B23" s="120" t="s">
        <v>704</v>
      </c>
      <c r="C23" s="271">
        <v>294.58697849999999</v>
      </c>
      <c r="D23" s="273">
        <v>36.864570000000001</v>
      </c>
      <c r="E23" s="273">
        <v>236.28966</v>
      </c>
      <c r="F23" s="274">
        <v>8173.86</v>
      </c>
      <c r="G23" s="271">
        <f t="shared" si="0"/>
        <v>245.2158</v>
      </c>
      <c r="H23" s="271">
        <f t="shared" si="1"/>
        <v>8173.86</v>
      </c>
      <c r="I23" s="271">
        <f t="shared" si="2"/>
        <v>245.2158</v>
      </c>
      <c r="J23" s="310">
        <f t="shared" si="3"/>
        <v>0</v>
      </c>
      <c r="K23" s="271">
        <f t="shared" si="4"/>
        <v>27.938429999999983</v>
      </c>
      <c r="L23" s="271">
        <v>0</v>
      </c>
      <c r="M23" s="271">
        <v>0</v>
      </c>
      <c r="N23" s="760"/>
    </row>
    <row r="24" spans="1:14">
      <c r="A24" s="221">
        <v>12</v>
      </c>
      <c r="B24" s="120" t="s">
        <v>705</v>
      </c>
      <c r="C24" s="271">
        <v>78.268437000000006</v>
      </c>
      <c r="D24" s="273">
        <v>1.9000000000000001E-4</v>
      </c>
      <c r="E24" s="273">
        <v>70.969009999999997</v>
      </c>
      <c r="F24" s="274">
        <v>2365.6400000000003</v>
      </c>
      <c r="G24" s="271">
        <f t="shared" si="0"/>
        <v>70.969200000000015</v>
      </c>
      <c r="H24" s="271">
        <f t="shared" si="1"/>
        <v>2365.6400000000003</v>
      </c>
      <c r="I24" s="271">
        <f t="shared" si="2"/>
        <v>70.969200000000015</v>
      </c>
      <c r="J24" s="310">
        <f t="shared" si="3"/>
        <v>0</v>
      </c>
      <c r="K24" s="271">
        <f t="shared" si="4"/>
        <v>0</v>
      </c>
      <c r="L24" s="271">
        <v>0</v>
      </c>
      <c r="M24" s="271">
        <v>0</v>
      </c>
      <c r="N24" s="760"/>
    </row>
    <row r="25" spans="1:14">
      <c r="A25" s="221">
        <v>13</v>
      </c>
      <c r="B25" s="120" t="s">
        <v>706</v>
      </c>
      <c r="C25" s="271">
        <v>163.14582150000001</v>
      </c>
      <c r="D25" s="273">
        <v>12.087579999999999</v>
      </c>
      <c r="E25" s="273">
        <v>138.17093</v>
      </c>
      <c r="F25" s="274">
        <v>5008.6099999999997</v>
      </c>
      <c r="G25" s="271">
        <f t="shared" si="0"/>
        <v>150.25829999999999</v>
      </c>
      <c r="H25" s="271">
        <f t="shared" si="1"/>
        <v>5008.6099999999997</v>
      </c>
      <c r="I25" s="271">
        <f t="shared" si="2"/>
        <v>150.25829999999999</v>
      </c>
      <c r="J25" s="310">
        <f t="shared" si="3"/>
        <v>0</v>
      </c>
      <c r="K25" s="271">
        <f t="shared" si="4"/>
        <v>2.1000000000981345E-4</v>
      </c>
      <c r="L25" s="271">
        <v>0</v>
      </c>
      <c r="M25" s="271">
        <v>0</v>
      </c>
      <c r="N25" s="760"/>
    </row>
    <row r="26" spans="1:14">
      <c r="A26" s="221">
        <v>14</v>
      </c>
      <c r="B26" s="120" t="s">
        <v>707</v>
      </c>
      <c r="C26" s="271">
        <v>36.860611499999997</v>
      </c>
      <c r="D26" s="273">
        <v>4.9296500000000005</v>
      </c>
      <c r="E26" s="273">
        <v>29.701329999999999</v>
      </c>
      <c r="F26" s="274">
        <v>1054.7460000000001</v>
      </c>
      <c r="G26" s="271">
        <f t="shared" si="0"/>
        <v>31.642380000000006</v>
      </c>
      <c r="H26" s="271">
        <f t="shared" si="1"/>
        <v>1054.7460000000001</v>
      </c>
      <c r="I26" s="271">
        <f t="shared" si="2"/>
        <v>31.642380000000006</v>
      </c>
      <c r="J26" s="310">
        <f t="shared" si="3"/>
        <v>0</v>
      </c>
      <c r="K26" s="271">
        <f t="shared" si="4"/>
        <v>2.9885999999999946</v>
      </c>
      <c r="L26" s="271">
        <v>0</v>
      </c>
      <c r="M26" s="271">
        <v>0</v>
      </c>
      <c r="N26" s="760"/>
    </row>
    <row r="27" spans="1:14">
      <c r="A27" s="221">
        <v>15</v>
      </c>
      <c r="B27" s="120" t="s">
        <v>708</v>
      </c>
      <c r="C27" s="271">
        <v>177.87586949999999</v>
      </c>
      <c r="D27" s="273">
        <v>0</v>
      </c>
      <c r="E27" s="273">
        <v>165.49646999999999</v>
      </c>
      <c r="F27" s="274">
        <v>5516.51</v>
      </c>
      <c r="G27" s="271">
        <f t="shared" si="0"/>
        <v>165.49529999999999</v>
      </c>
      <c r="H27" s="271">
        <f t="shared" si="1"/>
        <v>5516.51</v>
      </c>
      <c r="I27" s="271">
        <f t="shared" si="2"/>
        <v>165.49529999999999</v>
      </c>
      <c r="J27" s="310">
        <f t="shared" si="3"/>
        <v>0</v>
      </c>
      <c r="K27" s="271">
        <f t="shared" si="4"/>
        <v>1.1700000000018917E-3</v>
      </c>
      <c r="L27" s="271">
        <v>0</v>
      </c>
      <c r="M27" s="271">
        <v>0</v>
      </c>
      <c r="N27" s="760"/>
    </row>
    <row r="28" spans="1:14">
      <c r="A28" s="221">
        <v>16</v>
      </c>
      <c r="B28" s="229" t="s">
        <v>709</v>
      </c>
      <c r="C28" s="271">
        <v>102.23738849999999</v>
      </c>
      <c r="D28" s="273">
        <v>6.10093</v>
      </c>
      <c r="E28" s="273">
        <v>91.929649999999995</v>
      </c>
      <c r="F28" s="274">
        <v>3250.21</v>
      </c>
      <c r="G28" s="271">
        <f t="shared" si="0"/>
        <v>97.506299999999996</v>
      </c>
      <c r="H28" s="271">
        <f t="shared" si="1"/>
        <v>3250.21</v>
      </c>
      <c r="I28" s="271">
        <f t="shared" si="2"/>
        <v>97.506299999999996</v>
      </c>
      <c r="J28" s="310">
        <f t="shared" si="3"/>
        <v>0</v>
      </c>
      <c r="K28" s="271">
        <f t="shared" si="4"/>
        <v>0.52428000000000452</v>
      </c>
      <c r="L28" s="271">
        <v>0</v>
      </c>
      <c r="M28" s="271">
        <v>0</v>
      </c>
      <c r="N28" s="760"/>
    </row>
    <row r="29" spans="1:14">
      <c r="A29" s="221">
        <v>17</v>
      </c>
      <c r="B29" s="229" t="s">
        <v>710</v>
      </c>
      <c r="C29" s="271">
        <v>124.25466600000001</v>
      </c>
      <c r="D29" s="273">
        <v>-7.5360800000000001</v>
      </c>
      <c r="E29" s="273">
        <v>126.75572</v>
      </c>
      <c r="F29" s="274">
        <v>3973.98</v>
      </c>
      <c r="G29" s="271">
        <f t="shared" si="0"/>
        <v>119.21939999999999</v>
      </c>
      <c r="H29" s="271">
        <f t="shared" si="1"/>
        <v>3973.98</v>
      </c>
      <c r="I29" s="271">
        <f t="shared" si="2"/>
        <v>119.21939999999999</v>
      </c>
      <c r="J29" s="310">
        <f t="shared" si="3"/>
        <v>0</v>
      </c>
      <c r="K29" s="271">
        <f t="shared" si="4"/>
        <v>2.40000000005125E-4</v>
      </c>
      <c r="L29" s="271">
        <v>0</v>
      </c>
      <c r="M29" s="271">
        <v>0</v>
      </c>
      <c r="N29" s="760"/>
    </row>
    <row r="30" spans="1:14">
      <c r="A30" s="221">
        <v>18</v>
      </c>
      <c r="B30" s="229" t="s">
        <v>711</v>
      </c>
      <c r="C30" s="271">
        <v>197.07748800000002</v>
      </c>
      <c r="D30" s="273">
        <v>17.853819999999999</v>
      </c>
      <c r="E30" s="273">
        <v>170.30489</v>
      </c>
      <c r="F30" s="274">
        <v>6271.96</v>
      </c>
      <c r="G30" s="271">
        <f t="shared" si="0"/>
        <v>188.15880000000001</v>
      </c>
      <c r="H30" s="271">
        <f t="shared" si="1"/>
        <v>6271.96</v>
      </c>
      <c r="I30" s="271">
        <f t="shared" si="2"/>
        <v>188.15880000000001</v>
      </c>
      <c r="J30" s="310">
        <f t="shared" si="3"/>
        <v>0</v>
      </c>
      <c r="K30" s="271">
        <f t="shared" si="4"/>
        <v>-9.0000000028567229E-5</v>
      </c>
      <c r="L30" s="271">
        <v>0</v>
      </c>
      <c r="M30" s="271">
        <v>0</v>
      </c>
      <c r="N30" s="760"/>
    </row>
    <row r="31" spans="1:14">
      <c r="A31" s="221">
        <v>19</v>
      </c>
      <c r="B31" s="229" t="s">
        <v>712</v>
      </c>
      <c r="C31" s="271">
        <v>126.08803499999998</v>
      </c>
      <c r="D31" s="273">
        <v>3.3533400000000002</v>
      </c>
      <c r="E31" s="273">
        <v>115.02189</v>
      </c>
      <c r="F31" s="274">
        <v>3450.94</v>
      </c>
      <c r="G31" s="271">
        <f t="shared" si="0"/>
        <v>103.5282</v>
      </c>
      <c r="H31" s="271">
        <f t="shared" si="1"/>
        <v>3450.94</v>
      </c>
      <c r="I31" s="271">
        <f t="shared" si="2"/>
        <v>103.5282</v>
      </c>
      <c r="J31" s="310">
        <f t="shared" si="3"/>
        <v>0</v>
      </c>
      <c r="K31" s="271">
        <f t="shared" si="4"/>
        <v>14.847030000000004</v>
      </c>
      <c r="L31" s="271">
        <v>0</v>
      </c>
      <c r="M31" s="271">
        <v>0</v>
      </c>
      <c r="N31" s="760"/>
    </row>
    <row r="32" spans="1:14">
      <c r="A32" s="221">
        <v>20</v>
      </c>
      <c r="B32" s="229" t="s">
        <v>713</v>
      </c>
      <c r="C32" s="271">
        <v>149.22383249999999</v>
      </c>
      <c r="D32" s="273">
        <v>12.665939999999999</v>
      </c>
      <c r="E32" s="273">
        <v>125.37797999999999</v>
      </c>
      <c r="F32" s="274">
        <v>4601.3</v>
      </c>
      <c r="G32" s="271">
        <f t="shared" si="0"/>
        <v>138.03899999999999</v>
      </c>
      <c r="H32" s="271">
        <f t="shared" si="1"/>
        <v>4601.3</v>
      </c>
      <c r="I32" s="271">
        <f t="shared" si="2"/>
        <v>138.03899999999999</v>
      </c>
      <c r="J32" s="310">
        <f t="shared" si="3"/>
        <v>0</v>
      </c>
      <c r="K32" s="271">
        <f t="shared" si="4"/>
        <v>4.9199999999984811E-3</v>
      </c>
      <c r="L32" s="271">
        <v>0</v>
      </c>
      <c r="M32" s="271">
        <v>0</v>
      </c>
      <c r="N32" s="760"/>
    </row>
    <row r="33" spans="1:14">
      <c r="A33" s="221">
        <v>21</v>
      </c>
      <c r="B33" s="229" t="s">
        <v>714</v>
      </c>
      <c r="C33" s="271">
        <v>83.416855499999997</v>
      </c>
      <c r="D33" s="273">
        <v>-8.6013900000000003</v>
      </c>
      <c r="E33" s="273">
        <v>85.042649999999995</v>
      </c>
      <c r="F33" s="274">
        <v>2548.04</v>
      </c>
      <c r="G33" s="271">
        <f t="shared" si="0"/>
        <v>76.441199999999995</v>
      </c>
      <c r="H33" s="271">
        <f t="shared" si="1"/>
        <v>2548.04</v>
      </c>
      <c r="I33" s="271">
        <f t="shared" si="2"/>
        <v>76.441199999999995</v>
      </c>
      <c r="J33" s="310">
        <f t="shared" si="3"/>
        <v>0</v>
      </c>
      <c r="K33" s="271">
        <f t="shared" si="4"/>
        <v>6.0000000004833964E-5</v>
      </c>
      <c r="L33" s="271">
        <v>0</v>
      </c>
      <c r="M33" s="271">
        <v>0</v>
      </c>
      <c r="N33" s="760"/>
    </row>
    <row r="34" spans="1:14">
      <c r="A34" s="221">
        <v>22</v>
      </c>
      <c r="B34" s="229" t="s">
        <v>715</v>
      </c>
      <c r="C34" s="271">
        <v>310.95644699999997</v>
      </c>
      <c r="D34" s="273">
        <v>6.4000000000000001E-2</v>
      </c>
      <c r="E34" s="273">
        <v>295.51168999999999</v>
      </c>
      <c r="F34" s="274">
        <v>9852.510000000002</v>
      </c>
      <c r="G34" s="271">
        <f t="shared" si="0"/>
        <v>295.57530000000008</v>
      </c>
      <c r="H34" s="271">
        <f t="shared" si="1"/>
        <v>9852.510000000002</v>
      </c>
      <c r="I34" s="271">
        <f t="shared" si="2"/>
        <v>295.57530000000008</v>
      </c>
      <c r="J34" s="310">
        <f t="shared" si="3"/>
        <v>0</v>
      </c>
      <c r="K34" s="271">
        <f t="shared" si="4"/>
        <v>3.8999999992483936E-4</v>
      </c>
      <c r="L34" s="271">
        <v>0</v>
      </c>
      <c r="M34" s="271">
        <v>0</v>
      </c>
      <c r="N34" s="760"/>
    </row>
    <row r="35" spans="1:14">
      <c r="A35" s="383">
        <v>23</v>
      </c>
      <c r="B35" s="409" t="s">
        <v>716</v>
      </c>
      <c r="C35" s="272">
        <v>162.78373650000003</v>
      </c>
      <c r="D35" s="274">
        <v>-3.0000000000000004E-5</v>
      </c>
      <c r="E35" s="274">
        <v>151.07076000000001</v>
      </c>
      <c r="F35" s="274">
        <v>5007.0810000000001</v>
      </c>
      <c r="G35" s="272">
        <f t="shared" si="0"/>
        <v>150.21243000000001</v>
      </c>
      <c r="H35" s="271">
        <f t="shared" si="1"/>
        <v>5007.0810000000001</v>
      </c>
      <c r="I35" s="271">
        <f t="shared" si="2"/>
        <v>150.21243000000001</v>
      </c>
      <c r="J35" s="272">
        <f t="shared" si="3"/>
        <v>0</v>
      </c>
      <c r="K35" s="272">
        <f t="shared" si="4"/>
        <v>0.85829999999998563</v>
      </c>
      <c r="L35" s="272">
        <v>0</v>
      </c>
      <c r="M35" s="272">
        <v>0</v>
      </c>
      <c r="N35" s="760"/>
    </row>
    <row r="36" spans="1:14">
      <c r="A36" s="383">
        <v>24</v>
      </c>
      <c r="B36" s="409" t="s">
        <v>717</v>
      </c>
      <c r="C36" s="272">
        <v>82.128765000000001</v>
      </c>
      <c r="D36" s="274">
        <v>7.24939</v>
      </c>
      <c r="E36" s="274">
        <v>65.702389999999994</v>
      </c>
      <c r="F36" s="274">
        <v>2229.0500000000002</v>
      </c>
      <c r="G36" s="272">
        <f t="shared" si="0"/>
        <v>66.871500000000012</v>
      </c>
      <c r="H36" s="271">
        <f t="shared" si="1"/>
        <v>2229.0500000000002</v>
      </c>
      <c r="I36" s="271">
        <f t="shared" si="2"/>
        <v>66.871500000000012</v>
      </c>
      <c r="J36" s="272">
        <f t="shared" si="3"/>
        <v>0</v>
      </c>
      <c r="K36" s="272">
        <f t="shared" si="4"/>
        <v>6.0802799999999877</v>
      </c>
      <c r="L36" s="272">
        <v>0</v>
      </c>
      <c r="M36" s="272">
        <v>0</v>
      </c>
      <c r="N36" s="760"/>
    </row>
    <row r="37" spans="1:14">
      <c r="A37" s="221">
        <v>25</v>
      </c>
      <c r="B37" s="229" t="s">
        <v>718</v>
      </c>
      <c r="C37" s="271">
        <v>78.479951999999997</v>
      </c>
      <c r="D37" s="273">
        <v>-1.9000000000000001E-4</v>
      </c>
      <c r="E37" s="273">
        <v>72.37885</v>
      </c>
      <c r="F37" s="274">
        <v>2319.58</v>
      </c>
      <c r="G37" s="271">
        <f t="shared" si="0"/>
        <v>69.587400000000002</v>
      </c>
      <c r="H37" s="271">
        <f t="shared" si="1"/>
        <v>2319.58</v>
      </c>
      <c r="I37" s="271">
        <f t="shared" si="2"/>
        <v>69.587400000000002</v>
      </c>
      <c r="J37" s="310">
        <f t="shared" si="3"/>
        <v>0</v>
      </c>
      <c r="K37" s="271">
        <f t="shared" si="4"/>
        <v>2.7912599999999941</v>
      </c>
      <c r="L37" s="271">
        <v>0</v>
      </c>
      <c r="M37" s="271">
        <v>0</v>
      </c>
      <c r="N37" s="760"/>
    </row>
    <row r="38" spans="1:14" s="115" customFormat="1">
      <c r="A38" s="221">
        <v>26</v>
      </c>
      <c r="B38" s="229" t="s">
        <v>719</v>
      </c>
      <c r="C38" s="272">
        <v>126.970662</v>
      </c>
      <c r="D38" s="274">
        <v>-13.270000000000001</v>
      </c>
      <c r="E38" s="274">
        <v>133.67410000000001</v>
      </c>
      <c r="F38" s="274">
        <v>3297.88</v>
      </c>
      <c r="G38" s="271">
        <f t="shared" si="0"/>
        <v>98.936400000000006</v>
      </c>
      <c r="H38" s="271">
        <f t="shared" si="1"/>
        <v>3297.88</v>
      </c>
      <c r="I38" s="271">
        <f t="shared" si="2"/>
        <v>98.936400000000006</v>
      </c>
      <c r="J38" s="310">
        <f t="shared" si="3"/>
        <v>0</v>
      </c>
      <c r="K38" s="271">
        <f t="shared" si="4"/>
        <v>21.467700000000008</v>
      </c>
      <c r="L38" s="271">
        <v>0</v>
      </c>
      <c r="M38" s="271">
        <v>0</v>
      </c>
      <c r="N38" s="760"/>
    </row>
    <row r="39" spans="1:14" s="115" customFormat="1">
      <c r="A39" s="221">
        <v>27</v>
      </c>
      <c r="B39" s="229" t="s">
        <v>720</v>
      </c>
      <c r="C39" s="272">
        <v>106.6813545</v>
      </c>
      <c r="D39" s="274">
        <v>6.9236699999999995</v>
      </c>
      <c r="E39" s="274">
        <v>87.511020000000002</v>
      </c>
      <c r="F39" s="274">
        <v>3147.8100000000004</v>
      </c>
      <c r="G39" s="271">
        <f t="shared" si="0"/>
        <v>94.434300000000022</v>
      </c>
      <c r="H39" s="271">
        <f t="shared" si="1"/>
        <v>3147.8100000000004</v>
      </c>
      <c r="I39" s="271">
        <f t="shared" si="2"/>
        <v>94.434300000000022</v>
      </c>
      <c r="J39" s="310">
        <f t="shared" si="3"/>
        <v>0</v>
      </c>
      <c r="K39" s="271">
        <f t="shared" si="4"/>
        <v>3.8999999998168278E-4</v>
      </c>
      <c r="L39" s="271">
        <v>0</v>
      </c>
      <c r="M39" s="271">
        <v>0</v>
      </c>
      <c r="N39" s="760"/>
    </row>
    <row r="40" spans="1:14" ht="15.75" customHeight="1">
      <c r="A40" s="221">
        <v>28</v>
      </c>
      <c r="B40" s="229" t="s">
        <v>721</v>
      </c>
      <c r="C40" s="271">
        <v>83.420081999999994</v>
      </c>
      <c r="D40" s="273">
        <v>17.03068</v>
      </c>
      <c r="E40" s="273">
        <v>65.385890000000003</v>
      </c>
      <c r="F40" s="836">
        <v>2720.38</v>
      </c>
      <c r="G40" s="271">
        <f t="shared" si="0"/>
        <v>81.611400000000003</v>
      </c>
      <c r="H40" s="271">
        <f t="shared" si="1"/>
        <v>2720.38</v>
      </c>
      <c r="I40" s="271">
        <f t="shared" si="2"/>
        <v>81.611400000000003</v>
      </c>
      <c r="J40" s="310">
        <f t="shared" si="3"/>
        <v>0</v>
      </c>
      <c r="K40" s="271">
        <f t="shared" si="4"/>
        <v>0.80517000000000394</v>
      </c>
      <c r="L40" s="271">
        <v>0</v>
      </c>
      <c r="M40" s="271">
        <v>0</v>
      </c>
      <c r="N40" s="760"/>
    </row>
    <row r="41" spans="1:14" ht="15.75" customHeight="1">
      <c r="A41" s="221">
        <v>29</v>
      </c>
      <c r="B41" s="229" t="s">
        <v>722</v>
      </c>
      <c r="C41" s="271">
        <v>49.845840000000003</v>
      </c>
      <c r="D41" s="273">
        <v>-8.9999999999999992E-5</v>
      </c>
      <c r="E41" s="273">
        <v>47.368830000000003</v>
      </c>
      <c r="F41" s="836">
        <v>1578.96</v>
      </c>
      <c r="G41" s="271">
        <f t="shared" si="0"/>
        <v>47.3688</v>
      </c>
      <c r="H41" s="271">
        <f t="shared" si="1"/>
        <v>1578.96</v>
      </c>
      <c r="I41" s="271">
        <f t="shared" si="2"/>
        <v>47.3688</v>
      </c>
      <c r="J41" s="310">
        <f t="shared" si="3"/>
        <v>0</v>
      </c>
      <c r="K41" s="271">
        <f t="shared" si="4"/>
        <v>-5.9999999997728537E-5</v>
      </c>
      <c r="L41" s="271">
        <v>0</v>
      </c>
      <c r="M41" s="271">
        <v>0</v>
      </c>
      <c r="N41" s="760"/>
    </row>
    <row r="42" spans="1:14" ht="15.75" customHeight="1">
      <c r="A42" s="221">
        <v>30</v>
      </c>
      <c r="B42" s="229" t="s">
        <v>723</v>
      </c>
      <c r="C42" s="271">
        <v>185.21830800000001</v>
      </c>
      <c r="D42" s="273">
        <v>-1.53491</v>
      </c>
      <c r="E42" s="273">
        <v>176.09737999999999</v>
      </c>
      <c r="F42" s="836">
        <v>5355.0599999999995</v>
      </c>
      <c r="G42" s="271">
        <f t="shared" si="0"/>
        <v>160.65179999999998</v>
      </c>
      <c r="H42" s="271">
        <f t="shared" si="1"/>
        <v>5355.0599999999995</v>
      </c>
      <c r="I42" s="271">
        <f t="shared" si="2"/>
        <v>160.65179999999998</v>
      </c>
      <c r="J42" s="310">
        <f t="shared" si="3"/>
        <v>0</v>
      </c>
      <c r="K42" s="271">
        <f t="shared" si="4"/>
        <v>13.91067000000001</v>
      </c>
      <c r="L42" s="271">
        <v>0</v>
      </c>
      <c r="M42" s="271">
        <v>0</v>
      </c>
      <c r="N42" s="760"/>
    </row>
    <row r="43" spans="1:14">
      <c r="A43" s="394"/>
      <c r="B43" s="371" t="s">
        <v>18</v>
      </c>
      <c r="C43" s="412">
        <f t="shared" ref="C43:K43" si="5">SUM(C13:C42)</f>
        <v>3906.6763139999998</v>
      </c>
      <c r="D43" s="413">
        <f t="shared" si="5"/>
        <v>153.47897999999998</v>
      </c>
      <c r="E43" s="413">
        <f t="shared" si="5"/>
        <v>3483.2587199999998</v>
      </c>
      <c r="F43" s="412">
        <f t="shared" si="5"/>
        <v>116646.39460000001</v>
      </c>
      <c r="G43" s="412">
        <f t="shared" si="5"/>
        <v>3499.3918380000009</v>
      </c>
      <c r="H43" s="412">
        <f t="shared" si="5"/>
        <v>116646.39460000001</v>
      </c>
      <c r="I43" s="412">
        <f t="shared" si="5"/>
        <v>3499.3918380000009</v>
      </c>
      <c r="J43" s="412">
        <f t="shared" si="5"/>
        <v>0</v>
      </c>
      <c r="K43" s="412">
        <f t="shared" si="5"/>
        <v>137.3458619999999</v>
      </c>
      <c r="L43" s="414">
        <v>0</v>
      </c>
      <c r="M43" s="414">
        <v>0</v>
      </c>
      <c r="N43" s="760"/>
    </row>
    <row r="45" spans="1:14" ht="36" customHeight="1">
      <c r="A45" s="1050" t="s">
        <v>1024</v>
      </c>
      <c r="B45" s="1050"/>
      <c r="C45" s="1050"/>
      <c r="D45" s="1050"/>
      <c r="E45" s="1050"/>
      <c r="F45" s="1050"/>
      <c r="G45" s="1050"/>
      <c r="H45" s="1050"/>
      <c r="I45" s="1050"/>
      <c r="J45" s="1050"/>
      <c r="K45" s="1050"/>
      <c r="L45" s="1050"/>
      <c r="M45" s="1050"/>
    </row>
    <row r="46" spans="1:14" ht="15" customHeight="1">
      <c r="A46" s="827"/>
      <c r="B46" s="827"/>
      <c r="C46" s="827"/>
      <c r="D46" s="827"/>
      <c r="E46" s="827"/>
      <c r="F46" s="827"/>
      <c r="G46" s="827"/>
      <c r="H46" s="827"/>
      <c r="I46" s="827"/>
      <c r="J46" s="827"/>
      <c r="K46" s="827"/>
      <c r="L46" s="827"/>
      <c r="M46" s="827"/>
    </row>
    <row r="47" spans="1:14" ht="15.75" customHeight="1">
      <c r="A47" s="926" t="s">
        <v>12</v>
      </c>
      <c r="B47" s="926"/>
      <c r="C47" s="926"/>
      <c r="D47" s="926"/>
      <c r="E47" s="926"/>
      <c r="F47" s="926"/>
      <c r="G47" s="926"/>
      <c r="H47" s="926"/>
      <c r="I47" s="926"/>
      <c r="J47" s="926"/>
      <c r="K47" s="926"/>
      <c r="L47" s="69"/>
      <c r="M47" s="69"/>
      <c r="N47" s="13"/>
    </row>
    <row r="48" spans="1:14" ht="15.75" customHeight="1">
      <c r="A48" s="926" t="s">
        <v>13</v>
      </c>
      <c r="B48" s="926"/>
      <c r="C48" s="926"/>
      <c r="D48" s="926"/>
      <c r="E48" s="926"/>
      <c r="F48" s="926"/>
      <c r="G48" s="926"/>
      <c r="H48" s="926"/>
      <c r="I48" s="926"/>
      <c r="J48" s="926"/>
      <c r="K48" s="926"/>
      <c r="L48" s="69"/>
      <c r="M48" s="69"/>
      <c r="N48" s="13"/>
    </row>
    <row r="49" spans="1:14" ht="12.75" customHeight="1">
      <c r="A49" s="926" t="s">
        <v>19</v>
      </c>
      <c r="B49" s="926"/>
      <c r="C49" s="926"/>
      <c r="D49" s="926"/>
      <c r="E49" s="926"/>
      <c r="F49" s="926"/>
      <c r="G49" s="926"/>
      <c r="H49" s="926"/>
      <c r="I49" s="926"/>
      <c r="J49" s="926"/>
      <c r="K49" s="926"/>
      <c r="L49" s="69"/>
      <c r="M49" s="69"/>
      <c r="N49" s="13"/>
    </row>
    <row r="50" spans="1:14">
      <c r="A50" s="12" t="s">
        <v>22</v>
      </c>
      <c r="B50" s="12"/>
      <c r="C50" s="12"/>
      <c r="D50" s="12"/>
      <c r="E50" s="12"/>
      <c r="F50" s="768"/>
      <c r="G50" s="13"/>
      <c r="H50" s="13"/>
      <c r="I50" s="13"/>
      <c r="J50" s="199"/>
      <c r="K50" s="911" t="s">
        <v>83</v>
      </c>
      <c r="L50" s="911"/>
      <c r="M50" s="911"/>
      <c r="N50" s="911"/>
    </row>
    <row r="51" spans="1:14">
      <c r="A51" s="12"/>
      <c r="B51" s="13"/>
      <c r="C51" s="13"/>
      <c r="D51" s="13"/>
      <c r="E51" s="249"/>
      <c r="F51" s="643"/>
      <c r="G51" s="13"/>
      <c r="H51" s="13"/>
      <c r="I51" s="13"/>
      <c r="J51" s="199"/>
      <c r="K51" s="13"/>
      <c r="L51" s="13"/>
      <c r="M51" s="13"/>
      <c r="N51" s="13"/>
    </row>
  </sheetData>
  <mergeCells count="23">
    <mergeCell ref="K1:M1"/>
    <mergeCell ref="B3:K3"/>
    <mergeCell ref="B4:K4"/>
    <mergeCell ref="C9:C11"/>
    <mergeCell ref="J9:J11"/>
    <mergeCell ref="L7:M7"/>
    <mergeCell ref="G8:M8"/>
    <mergeCell ref="F9:G10"/>
    <mergeCell ref="H9:I10"/>
    <mergeCell ref="K9:K11"/>
    <mergeCell ref="A8:B8"/>
    <mergeCell ref="A6:M6"/>
    <mergeCell ref="K50:N50"/>
    <mergeCell ref="A47:K47"/>
    <mergeCell ref="A48:K48"/>
    <mergeCell ref="D9:D11"/>
    <mergeCell ref="E9:E11"/>
    <mergeCell ref="A9:A11"/>
    <mergeCell ref="M9:M11"/>
    <mergeCell ref="L9:L11"/>
    <mergeCell ref="B9:B11"/>
    <mergeCell ref="A49:K49"/>
    <mergeCell ref="A45:M45"/>
  </mergeCells>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22.xml><?xml version="1.0" encoding="utf-8"?>
<worksheet xmlns="http://schemas.openxmlformats.org/spreadsheetml/2006/main" xmlns:r="http://schemas.openxmlformats.org/officeDocument/2006/relationships">
  <sheetPr>
    <pageSetUpPr fitToPage="1"/>
  </sheetPr>
  <dimension ref="A1:S52"/>
  <sheetViews>
    <sheetView topLeftCell="A31" zoomScaleSheetLayoutView="90" workbookViewId="0">
      <selection activeCell="P15" sqref="P15"/>
    </sheetView>
  </sheetViews>
  <sheetFormatPr defaultRowHeight="12.75"/>
  <cols>
    <col min="1" max="1" width="6.140625" style="13" customWidth="1"/>
    <col min="2" max="2" width="18.5703125" style="13" customWidth="1"/>
    <col min="3" max="3" width="10.5703125" style="13" customWidth="1"/>
    <col min="4" max="4" width="9.85546875" style="13" customWidth="1"/>
    <col min="5" max="5" width="8.7109375" style="13" customWidth="1"/>
    <col min="6" max="6" width="14" style="13" customWidth="1"/>
    <col min="7" max="7" width="15.85546875" style="13" customWidth="1"/>
    <col min="8" max="8" width="12.42578125" style="13" customWidth="1"/>
    <col min="9" max="9" width="12.140625" style="13" customWidth="1"/>
    <col min="10" max="10" width="9" style="13" customWidth="1"/>
    <col min="11" max="11" width="15.140625" style="13" customWidth="1"/>
    <col min="12" max="12" width="17.28515625" style="13" customWidth="1"/>
    <col min="13" max="13" width="9.140625" style="13" hidden="1" customWidth="1"/>
    <col min="14" max="16384" width="9.140625" style="13"/>
  </cols>
  <sheetData>
    <row r="1" spans="1:19" customFormat="1" ht="15">
      <c r="D1" s="28"/>
      <c r="E1" s="28"/>
      <c r="F1" s="28"/>
      <c r="G1" s="28"/>
      <c r="H1" s="28"/>
      <c r="I1" s="28"/>
      <c r="J1" s="28"/>
      <c r="K1" s="28"/>
      <c r="L1" s="1051" t="s">
        <v>470</v>
      </c>
      <c r="M1" s="1051"/>
      <c r="N1" s="1051"/>
      <c r="O1" s="35"/>
      <c r="P1" s="35"/>
    </row>
    <row r="2" spans="1:19" customFormat="1" ht="15.75">
      <c r="A2" s="908" t="s">
        <v>0</v>
      </c>
      <c r="B2" s="908"/>
      <c r="C2" s="908"/>
      <c r="D2" s="908"/>
      <c r="E2" s="908"/>
      <c r="F2" s="908"/>
      <c r="G2" s="908"/>
      <c r="H2" s="908"/>
      <c r="I2" s="908"/>
      <c r="J2" s="908"/>
      <c r="K2" s="908"/>
      <c r="L2" s="908"/>
      <c r="M2" s="37"/>
      <c r="N2" s="37"/>
      <c r="O2" s="37"/>
      <c r="P2" s="37"/>
    </row>
    <row r="3" spans="1:19" customFormat="1" ht="20.25">
      <c r="A3" s="1052" t="s">
        <v>822</v>
      </c>
      <c r="B3" s="1052"/>
      <c r="C3" s="1052"/>
      <c r="D3" s="1052"/>
      <c r="E3" s="1052"/>
      <c r="F3" s="1052"/>
      <c r="G3" s="1052"/>
      <c r="H3" s="1052"/>
      <c r="I3" s="1052"/>
      <c r="J3" s="1052"/>
      <c r="K3" s="1052"/>
      <c r="L3" s="1052"/>
      <c r="M3" s="36"/>
      <c r="N3" s="36"/>
      <c r="O3" s="36"/>
      <c r="P3" s="36"/>
    </row>
    <row r="4" spans="1:19" customFormat="1" ht="10.5" customHeight="1"/>
    <row r="5" spans="1:19" ht="19.5" customHeight="1">
      <c r="A5" s="1037" t="s">
        <v>859</v>
      </c>
      <c r="B5" s="1037"/>
      <c r="C5" s="1037"/>
      <c r="D5" s="1037"/>
      <c r="E5" s="1037"/>
      <c r="F5" s="1037"/>
      <c r="G5" s="1037"/>
      <c r="H5" s="1037"/>
      <c r="I5" s="1037"/>
      <c r="J5" s="1037"/>
      <c r="K5" s="1037"/>
      <c r="L5" s="1037"/>
    </row>
    <row r="6" spans="1:19">
      <c r="A6" s="19"/>
      <c r="B6" s="19"/>
      <c r="C6" s="19"/>
      <c r="D6" s="19"/>
      <c r="E6" s="19"/>
      <c r="F6" s="19"/>
      <c r="G6" s="19"/>
      <c r="H6" s="19"/>
      <c r="I6" s="19"/>
      <c r="J6" s="19"/>
      <c r="K6" s="19"/>
      <c r="L6" s="19"/>
    </row>
    <row r="7" spans="1:19">
      <c r="A7" s="28" t="s">
        <v>744</v>
      </c>
      <c r="B7" s="28"/>
      <c r="C7" s="226"/>
      <c r="F7" s="1048" t="s">
        <v>20</v>
      </c>
      <c r="G7" s="1048"/>
      <c r="H7" s="1048"/>
      <c r="I7" s="1048"/>
      <c r="J7" s="1048"/>
      <c r="K7" s="1048"/>
      <c r="L7" s="1048"/>
    </row>
    <row r="8" spans="1:19">
      <c r="A8" s="12"/>
      <c r="F8" s="14"/>
      <c r="G8" s="81"/>
      <c r="H8" s="81"/>
      <c r="I8" s="1049" t="s">
        <v>981</v>
      </c>
      <c r="J8" s="1049"/>
      <c r="K8" s="1049"/>
      <c r="L8" s="1049"/>
    </row>
    <row r="9" spans="1:19" s="12" customFormat="1">
      <c r="A9" s="893" t="s">
        <v>2</v>
      </c>
      <c r="B9" s="893" t="s">
        <v>3</v>
      </c>
      <c r="C9" s="864" t="s">
        <v>26</v>
      </c>
      <c r="D9" s="865"/>
      <c r="E9" s="865"/>
      <c r="F9" s="865"/>
      <c r="G9" s="865"/>
      <c r="H9" s="864" t="s">
        <v>27</v>
      </c>
      <c r="I9" s="865"/>
      <c r="J9" s="865"/>
      <c r="K9" s="865"/>
      <c r="L9" s="865"/>
      <c r="R9" s="23"/>
      <c r="S9" s="24"/>
    </row>
    <row r="10" spans="1:19" s="12" customFormat="1" ht="52.5" customHeight="1">
      <c r="A10" s="893"/>
      <c r="B10" s="893"/>
      <c r="C10" s="621" t="s">
        <v>849</v>
      </c>
      <c r="D10" s="621" t="s">
        <v>852</v>
      </c>
      <c r="E10" s="621" t="s">
        <v>853</v>
      </c>
      <c r="F10" s="349" t="s">
        <v>70</v>
      </c>
      <c r="G10" s="349" t="s">
        <v>400</v>
      </c>
      <c r="H10" s="621" t="s">
        <v>849</v>
      </c>
      <c r="I10" s="621" t="s">
        <v>852</v>
      </c>
      <c r="J10" s="621" t="s">
        <v>853</v>
      </c>
      <c r="K10" s="349" t="s">
        <v>70</v>
      </c>
      <c r="L10" s="349" t="s">
        <v>401</v>
      </c>
    </row>
    <row r="11" spans="1:19" s="12" customFormat="1">
      <c r="A11" s="349">
        <v>1</v>
      </c>
      <c r="B11" s="349">
        <v>2</v>
      </c>
      <c r="C11" s="349">
        <v>3</v>
      </c>
      <c r="D11" s="349">
        <v>4</v>
      </c>
      <c r="E11" s="349">
        <v>5</v>
      </c>
      <c r="F11" s="349">
        <v>6</v>
      </c>
      <c r="G11" s="349">
        <v>7</v>
      </c>
      <c r="H11" s="349">
        <v>8</v>
      </c>
      <c r="I11" s="349">
        <v>9</v>
      </c>
      <c r="J11" s="349">
        <v>10</v>
      </c>
      <c r="K11" s="349">
        <v>11</v>
      </c>
      <c r="L11" s="349">
        <v>12</v>
      </c>
    </row>
    <row r="12" spans="1:19" s="12" customFormat="1">
      <c r="A12" s="221">
        <v>1</v>
      </c>
      <c r="B12" s="120" t="s">
        <v>694</v>
      </c>
      <c r="C12" s="84">
        <v>0</v>
      </c>
      <c r="D12" s="84">
        <v>0</v>
      </c>
      <c r="E12" s="84">
        <v>0</v>
      </c>
      <c r="F12" s="84">
        <v>0</v>
      </c>
      <c r="G12" s="84">
        <v>0</v>
      </c>
      <c r="H12" s="84">
        <v>0</v>
      </c>
      <c r="I12" s="84">
        <v>0</v>
      </c>
      <c r="J12" s="84">
        <v>0</v>
      </c>
      <c r="K12" s="84">
        <v>0</v>
      </c>
      <c r="L12" s="84">
        <v>0</v>
      </c>
    </row>
    <row r="13" spans="1:19" s="12" customFormat="1">
      <c r="A13" s="221">
        <v>2</v>
      </c>
      <c r="B13" s="120" t="s">
        <v>695</v>
      </c>
      <c r="C13" s="84">
        <v>0</v>
      </c>
      <c r="D13" s="84">
        <v>0</v>
      </c>
      <c r="E13" s="84">
        <v>0</v>
      </c>
      <c r="F13" s="84">
        <v>0</v>
      </c>
      <c r="G13" s="84">
        <v>0</v>
      </c>
      <c r="H13" s="84">
        <v>0</v>
      </c>
      <c r="I13" s="84">
        <v>0</v>
      </c>
      <c r="J13" s="84">
        <v>0</v>
      </c>
      <c r="K13" s="84">
        <v>0</v>
      </c>
      <c r="L13" s="84">
        <v>0</v>
      </c>
    </row>
    <row r="14" spans="1:19" s="12" customFormat="1">
      <c r="A14" s="221">
        <v>3</v>
      </c>
      <c r="B14" s="120" t="s">
        <v>696</v>
      </c>
      <c r="C14" s="84">
        <v>0</v>
      </c>
      <c r="D14" s="84">
        <v>0</v>
      </c>
      <c r="E14" s="84">
        <v>0</v>
      </c>
      <c r="F14" s="84">
        <v>0</v>
      </c>
      <c r="G14" s="84">
        <v>0</v>
      </c>
      <c r="H14" s="84">
        <v>0</v>
      </c>
      <c r="I14" s="84">
        <v>0</v>
      </c>
      <c r="J14" s="84">
        <v>0</v>
      </c>
      <c r="K14" s="84">
        <v>0</v>
      </c>
      <c r="L14" s="84">
        <v>0</v>
      </c>
    </row>
    <row r="15" spans="1:19" s="12" customFormat="1">
      <c r="A15" s="221">
        <v>4</v>
      </c>
      <c r="B15" s="120" t="s">
        <v>697</v>
      </c>
      <c r="C15" s="84">
        <v>0</v>
      </c>
      <c r="D15" s="84">
        <v>0</v>
      </c>
      <c r="E15" s="84">
        <v>0</v>
      </c>
      <c r="F15" s="84">
        <v>0</v>
      </c>
      <c r="G15" s="84">
        <v>0</v>
      </c>
      <c r="H15" s="84">
        <v>0</v>
      </c>
      <c r="I15" s="84">
        <v>0</v>
      </c>
      <c r="J15" s="84">
        <v>0</v>
      </c>
      <c r="K15" s="84">
        <v>0</v>
      </c>
      <c r="L15" s="84">
        <v>0</v>
      </c>
    </row>
    <row r="16" spans="1:19" s="12" customFormat="1">
      <c r="A16" s="221">
        <v>5</v>
      </c>
      <c r="B16" s="120" t="s">
        <v>698</v>
      </c>
      <c r="C16" s="84">
        <v>0</v>
      </c>
      <c r="D16" s="84">
        <v>0</v>
      </c>
      <c r="E16" s="84">
        <v>0</v>
      </c>
      <c r="F16" s="84">
        <v>0</v>
      </c>
      <c r="G16" s="84">
        <v>0</v>
      </c>
      <c r="H16" s="84">
        <v>0</v>
      </c>
      <c r="I16" s="84">
        <v>0</v>
      </c>
      <c r="J16" s="84">
        <v>0</v>
      </c>
      <c r="K16" s="84">
        <v>0</v>
      </c>
      <c r="L16" s="84">
        <v>0</v>
      </c>
    </row>
    <row r="17" spans="1:12" s="12" customFormat="1">
      <c r="A17" s="221">
        <v>6</v>
      </c>
      <c r="B17" s="120" t="s">
        <v>699</v>
      </c>
      <c r="C17" s="84">
        <v>0</v>
      </c>
      <c r="D17" s="84">
        <v>0</v>
      </c>
      <c r="E17" s="84">
        <v>0</v>
      </c>
      <c r="F17" s="84">
        <v>0</v>
      </c>
      <c r="G17" s="84">
        <v>0</v>
      </c>
      <c r="H17" s="84">
        <v>0</v>
      </c>
      <c r="I17" s="84">
        <v>0</v>
      </c>
      <c r="J17" s="84">
        <v>0</v>
      </c>
      <c r="K17" s="84">
        <v>0</v>
      </c>
      <c r="L17" s="84">
        <v>0</v>
      </c>
    </row>
    <row r="18" spans="1:12" s="12" customFormat="1">
      <c r="A18" s="221">
        <v>7</v>
      </c>
      <c r="B18" s="120" t="s">
        <v>700</v>
      </c>
      <c r="C18" s="84">
        <v>0</v>
      </c>
      <c r="D18" s="84">
        <v>0</v>
      </c>
      <c r="E18" s="84">
        <v>0</v>
      </c>
      <c r="F18" s="84">
        <v>0</v>
      </c>
      <c r="G18" s="84">
        <v>0</v>
      </c>
      <c r="H18" s="84">
        <v>0</v>
      </c>
      <c r="I18" s="84">
        <v>0</v>
      </c>
      <c r="J18" s="84">
        <v>0</v>
      </c>
      <c r="K18" s="84">
        <v>0</v>
      </c>
      <c r="L18" s="84">
        <v>0</v>
      </c>
    </row>
    <row r="19" spans="1:12" s="12" customFormat="1">
      <c r="A19" s="221">
        <v>8</v>
      </c>
      <c r="B19" s="120" t="s">
        <v>701</v>
      </c>
      <c r="C19" s="84">
        <v>0</v>
      </c>
      <c r="D19" s="84">
        <v>0</v>
      </c>
      <c r="E19" s="84">
        <v>0</v>
      </c>
      <c r="F19" s="84">
        <v>0</v>
      </c>
      <c r="G19" s="84">
        <v>0</v>
      </c>
      <c r="H19" s="84">
        <v>0</v>
      </c>
      <c r="I19" s="84">
        <v>0</v>
      </c>
      <c r="J19" s="84">
        <v>0</v>
      </c>
      <c r="K19" s="84">
        <v>0</v>
      </c>
      <c r="L19" s="84">
        <v>0</v>
      </c>
    </row>
    <row r="20" spans="1:12" s="12" customFormat="1">
      <c r="A20" s="221">
        <v>9</v>
      </c>
      <c r="B20" s="120" t="s">
        <v>702</v>
      </c>
      <c r="C20" s="84">
        <v>0</v>
      </c>
      <c r="D20" s="84">
        <v>0</v>
      </c>
      <c r="E20" s="84">
        <v>0</v>
      </c>
      <c r="F20" s="84">
        <v>0</v>
      </c>
      <c r="G20" s="84">
        <v>0</v>
      </c>
      <c r="H20" s="84">
        <v>0</v>
      </c>
      <c r="I20" s="84">
        <v>0</v>
      </c>
      <c r="J20" s="84">
        <v>0</v>
      </c>
      <c r="K20" s="84">
        <v>0</v>
      </c>
      <c r="L20" s="84">
        <v>0</v>
      </c>
    </row>
    <row r="21" spans="1:12" s="12" customFormat="1">
      <c r="A21" s="221">
        <v>10</v>
      </c>
      <c r="B21" s="120" t="s">
        <v>703</v>
      </c>
      <c r="C21" s="84">
        <v>0</v>
      </c>
      <c r="D21" s="84">
        <v>0</v>
      </c>
      <c r="E21" s="84">
        <v>0</v>
      </c>
      <c r="F21" s="84">
        <v>0</v>
      </c>
      <c r="G21" s="84">
        <v>0</v>
      </c>
      <c r="H21" s="84">
        <v>0</v>
      </c>
      <c r="I21" s="84">
        <v>0</v>
      </c>
      <c r="J21" s="84">
        <v>0</v>
      </c>
      <c r="K21" s="84">
        <v>0</v>
      </c>
      <c r="L21" s="84">
        <v>0</v>
      </c>
    </row>
    <row r="22" spans="1:12" s="12" customFormat="1">
      <c r="A22" s="221">
        <v>11</v>
      </c>
      <c r="B22" s="120" t="s">
        <v>704</v>
      </c>
      <c r="C22" s="84">
        <v>0</v>
      </c>
      <c r="D22" s="84">
        <v>0</v>
      </c>
      <c r="E22" s="84">
        <v>0</v>
      </c>
      <c r="F22" s="84">
        <v>0</v>
      </c>
      <c r="G22" s="84">
        <v>0</v>
      </c>
      <c r="H22" s="84">
        <v>0</v>
      </c>
      <c r="I22" s="84">
        <v>0</v>
      </c>
      <c r="J22" s="84">
        <v>0</v>
      </c>
      <c r="K22" s="84">
        <v>0</v>
      </c>
      <c r="L22" s="84">
        <v>0</v>
      </c>
    </row>
    <row r="23" spans="1:12" s="12" customFormat="1">
      <c r="A23" s="221">
        <v>12</v>
      </c>
      <c r="B23" s="120" t="s">
        <v>705</v>
      </c>
      <c r="C23" s="84">
        <v>0</v>
      </c>
      <c r="D23" s="84">
        <v>0</v>
      </c>
      <c r="E23" s="84">
        <v>0</v>
      </c>
      <c r="F23" s="84">
        <v>0</v>
      </c>
      <c r="G23" s="84">
        <v>0</v>
      </c>
      <c r="H23" s="84">
        <v>0</v>
      </c>
      <c r="I23" s="84">
        <v>0</v>
      </c>
      <c r="J23" s="84">
        <v>0</v>
      </c>
      <c r="K23" s="84">
        <v>0</v>
      </c>
      <c r="L23" s="84">
        <v>0</v>
      </c>
    </row>
    <row r="24" spans="1:12" s="12" customFormat="1">
      <c r="A24" s="221">
        <v>13</v>
      </c>
      <c r="B24" s="120" t="s">
        <v>706</v>
      </c>
      <c r="C24" s="84">
        <v>0</v>
      </c>
      <c r="D24" s="84">
        <v>0</v>
      </c>
      <c r="E24" s="84">
        <v>0</v>
      </c>
      <c r="F24" s="84">
        <v>0</v>
      </c>
      <c r="G24" s="84">
        <v>0</v>
      </c>
      <c r="H24" s="84">
        <v>0</v>
      </c>
      <c r="I24" s="84">
        <v>0</v>
      </c>
      <c r="J24" s="84">
        <v>0</v>
      </c>
      <c r="K24" s="84">
        <v>0</v>
      </c>
      <c r="L24" s="84">
        <v>0</v>
      </c>
    </row>
    <row r="25" spans="1:12" s="12" customFormat="1">
      <c r="A25" s="221">
        <v>14</v>
      </c>
      <c r="B25" s="120" t="s">
        <v>707</v>
      </c>
      <c r="C25" s="84">
        <v>0</v>
      </c>
      <c r="D25" s="84">
        <v>0</v>
      </c>
      <c r="E25" s="84">
        <v>0</v>
      </c>
      <c r="F25" s="84">
        <v>0</v>
      </c>
      <c r="G25" s="84">
        <v>0</v>
      </c>
      <c r="H25" s="84">
        <v>0</v>
      </c>
      <c r="I25" s="84">
        <v>0</v>
      </c>
      <c r="J25" s="84">
        <v>0</v>
      </c>
      <c r="K25" s="84">
        <v>0</v>
      </c>
      <c r="L25" s="84">
        <v>0</v>
      </c>
    </row>
    <row r="26" spans="1:12" s="12" customFormat="1">
      <c r="A26" s="221">
        <v>15</v>
      </c>
      <c r="B26" s="120" t="s">
        <v>708</v>
      </c>
      <c r="C26" s="84">
        <v>0</v>
      </c>
      <c r="D26" s="84">
        <v>0</v>
      </c>
      <c r="E26" s="84">
        <v>0</v>
      </c>
      <c r="F26" s="84">
        <v>0</v>
      </c>
      <c r="G26" s="84">
        <v>0</v>
      </c>
      <c r="H26" s="84">
        <v>0</v>
      </c>
      <c r="I26" s="84">
        <v>0</v>
      </c>
      <c r="J26" s="84">
        <v>0</v>
      </c>
      <c r="K26" s="84">
        <v>0</v>
      </c>
      <c r="L26" s="84">
        <v>0</v>
      </c>
    </row>
    <row r="27" spans="1:12">
      <c r="A27" s="221">
        <v>16</v>
      </c>
      <c r="B27" s="229" t="s">
        <v>709</v>
      </c>
      <c r="C27" s="84">
        <v>0</v>
      </c>
      <c r="D27" s="84">
        <v>0</v>
      </c>
      <c r="E27" s="84">
        <v>0</v>
      </c>
      <c r="F27" s="84">
        <v>0</v>
      </c>
      <c r="G27" s="84">
        <v>0</v>
      </c>
      <c r="H27" s="84">
        <v>0</v>
      </c>
      <c r="I27" s="84">
        <v>0</v>
      </c>
      <c r="J27" s="84">
        <v>0</v>
      </c>
      <c r="K27" s="84">
        <v>0</v>
      </c>
      <c r="L27" s="84">
        <v>0</v>
      </c>
    </row>
    <row r="28" spans="1:12">
      <c r="A28" s="221">
        <v>17</v>
      </c>
      <c r="B28" s="229" t="s">
        <v>710</v>
      </c>
      <c r="C28" s="84">
        <v>0</v>
      </c>
      <c r="D28" s="84">
        <v>0</v>
      </c>
      <c r="E28" s="84">
        <v>0</v>
      </c>
      <c r="F28" s="84">
        <v>0</v>
      </c>
      <c r="G28" s="84">
        <v>0</v>
      </c>
      <c r="H28" s="84">
        <v>0</v>
      </c>
      <c r="I28" s="84">
        <v>0</v>
      </c>
      <c r="J28" s="84">
        <v>0</v>
      </c>
      <c r="K28" s="84">
        <v>0</v>
      </c>
      <c r="L28" s="84">
        <v>0</v>
      </c>
    </row>
    <row r="29" spans="1:12">
      <c r="A29" s="221">
        <v>18</v>
      </c>
      <c r="B29" s="229" t="s">
        <v>711</v>
      </c>
      <c r="C29" s="84">
        <v>0</v>
      </c>
      <c r="D29" s="84">
        <v>0</v>
      </c>
      <c r="E29" s="84">
        <v>0</v>
      </c>
      <c r="F29" s="84">
        <v>0</v>
      </c>
      <c r="G29" s="84">
        <v>0</v>
      </c>
      <c r="H29" s="84">
        <v>0</v>
      </c>
      <c r="I29" s="84">
        <v>0</v>
      </c>
      <c r="J29" s="84">
        <v>0</v>
      </c>
      <c r="K29" s="84">
        <v>0</v>
      </c>
      <c r="L29" s="84">
        <v>0</v>
      </c>
    </row>
    <row r="30" spans="1:12">
      <c r="A30" s="221">
        <v>19</v>
      </c>
      <c r="B30" s="229" t="s">
        <v>712</v>
      </c>
      <c r="C30" s="84">
        <v>0</v>
      </c>
      <c r="D30" s="84">
        <v>0</v>
      </c>
      <c r="E30" s="84">
        <v>0</v>
      </c>
      <c r="F30" s="84">
        <v>0</v>
      </c>
      <c r="G30" s="84">
        <v>0</v>
      </c>
      <c r="H30" s="84">
        <v>0</v>
      </c>
      <c r="I30" s="84">
        <v>0</v>
      </c>
      <c r="J30" s="84">
        <v>0</v>
      </c>
      <c r="K30" s="84">
        <v>0</v>
      </c>
      <c r="L30" s="84">
        <v>0</v>
      </c>
    </row>
    <row r="31" spans="1:12">
      <c r="A31" s="221">
        <v>20</v>
      </c>
      <c r="B31" s="229" t="s">
        <v>713</v>
      </c>
      <c r="C31" s="84">
        <v>0</v>
      </c>
      <c r="D31" s="84">
        <v>0</v>
      </c>
      <c r="E31" s="84">
        <v>0</v>
      </c>
      <c r="F31" s="84">
        <v>0</v>
      </c>
      <c r="G31" s="84">
        <v>0</v>
      </c>
      <c r="H31" s="84">
        <v>0</v>
      </c>
      <c r="I31" s="84">
        <v>0</v>
      </c>
      <c r="J31" s="84">
        <v>0</v>
      </c>
      <c r="K31" s="84">
        <v>0</v>
      </c>
      <c r="L31" s="84">
        <v>0</v>
      </c>
    </row>
    <row r="32" spans="1:12">
      <c r="A32" s="221">
        <v>21</v>
      </c>
      <c r="B32" s="229" t="s">
        <v>714</v>
      </c>
      <c r="C32" s="84">
        <v>0</v>
      </c>
      <c r="D32" s="84">
        <v>0</v>
      </c>
      <c r="E32" s="84">
        <v>0</v>
      </c>
      <c r="F32" s="84">
        <v>0</v>
      </c>
      <c r="G32" s="84">
        <v>0</v>
      </c>
      <c r="H32" s="84">
        <v>0</v>
      </c>
      <c r="I32" s="84">
        <v>0</v>
      </c>
      <c r="J32" s="84">
        <v>0</v>
      </c>
      <c r="K32" s="84">
        <v>0</v>
      </c>
      <c r="L32" s="84">
        <v>0</v>
      </c>
    </row>
    <row r="33" spans="1:12">
      <c r="A33" s="221">
        <v>22</v>
      </c>
      <c r="B33" s="229" t="s">
        <v>715</v>
      </c>
      <c r="C33" s="84">
        <v>0</v>
      </c>
      <c r="D33" s="84">
        <v>0</v>
      </c>
      <c r="E33" s="84">
        <v>0</v>
      </c>
      <c r="F33" s="84">
        <v>0</v>
      </c>
      <c r="G33" s="84">
        <v>0</v>
      </c>
      <c r="H33" s="84">
        <v>0</v>
      </c>
      <c r="I33" s="84">
        <v>0</v>
      </c>
      <c r="J33" s="84">
        <v>0</v>
      </c>
      <c r="K33" s="84">
        <v>0</v>
      </c>
      <c r="L33" s="84">
        <v>0</v>
      </c>
    </row>
    <row r="34" spans="1:12">
      <c r="A34" s="221">
        <v>23</v>
      </c>
      <c r="B34" s="229" t="s">
        <v>716</v>
      </c>
      <c r="C34" s="84">
        <v>0</v>
      </c>
      <c r="D34" s="84">
        <v>0</v>
      </c>
      <c r="E34" s="84">
        <v>0</v>
      </c>
      <c r="F34" s="84">
        <v>0</v>
      </c>
      <c r="G34" s="84">
        <v>0</v>
      </c>
      <c r="H34" s="84">
        <v>0</v>
      </c>
      <c r="I34" s="84">
        <v>0</v>
      </c>
      <c r="J34" s="84">
        <v>0</v>
      </c>
      <c r="K34" s="84">
        <v>0</v>
      </c>
      <c r="L34" s="84">
        <v>0</v>
      </c>
    </row>
    <row r="35" spans="1:12">
      <c r="A35" s="221">
        <v>24</v>
      </c>
      <c r="B35" s="229" t="s">
        <v>717</v>
      </c>
      <c r="C35" s="84">
        <v>0</v>
      </c>
      <c r="D35" s="84">
        <v>0</v>
      </c>
      <c r="E35" s="84">
        <v>0</v>
      </c>
      <c r="F35" s="84">
        <v>0</v>
      </c>
      <c r="G35" s="84">
        <v>0</v>
      </c>
      <c r="H35" s="84">
        <v>0</v>
      </c>
      <c r="I35" s="84">
        <v>0</v>
      </c>
      <c r="J35" s="84">
        <v>0</v>
      </c>
      <c r="K35" s="84">
        <v>0</v>
      </c>
      <c r="L35" s="84">
        <v>0</v>
      </c>
    </row>
    <row r="36" spans="1:12">
      <c r="A36" s="221">
        <v>25</v>
      </c>
      <c r="B36" s="229" t="s">
        <v>718</v>
      </c>
      <c r="C36" s="84">
        <v>0</v>
      </c>
      <c r="D36" s="84">
        <v>0</v>
      </c>
      <c r="E36" s="84">
        <v>0</v>
      </c>
      <c r="F36" s="84">
        <v>0</v>
      </c>
      <c r="G36" s="84">
        <v>0</v>
      </c>
      <c r="H36" s="84">
        <v>0</v>
      </c>
      <c r="I36" s="84">
        <v>0</v>
      </c>
      <c r="J36" s="84">
        <v>0</v>
      </c>
      <c r="K36" s="84">
        <v>0</v>
      </c>
      <c r="L36" s="84">
        <v>0</v>
      </c>
    </row>
    <row r="37" spans="1:12">
      <c r="A37" s="221">
        <v>26</v>
      </c>
      <c r="B37" s="229" t="s">
        <v>719</v>
      </c>
      <c r="C37" s="84">
        <v>0</v>
      </c>
      <c r="D37" s="84">
        <v>0</v>
      </c>
      <c r="E37" s="84">
        <v>0</v>
      </c>
      <c r="F37" s="84">
        <v>0</v>
      </c>
      <c r="G37" s="84">
        <v>0</v>
      </c>
      <c r="H37" s="84">
        <v>0</v>
      </c>
      <c r="I37" s="84">
        <v>0</v>
      </c>
      <c r="J37" s="84">
        <v>0</v>
      </c>
      <c r="K37" s="84">
        <v>0</v>
      </c>
      <c r="L37" s="84">
        <v>0</v>
      </c>
    </row>
    <row r="38" spans="1:12">
      <c r="A38" s="221">
        <v>27</v>
      </c>
      <c r="B38" s="229" t="s">
        <v>720</v>
      </c>
      <c r="C38" s="84">
        <v>0</v>
      </c>
      <c r="D38" s="84">
        <v>0</v>
      </c>
      <c r="E38" s="84">
        <v>0</v>
      </c>
      <c r="F38" s="84">
        <v>0</v>
      </c>
      <c r="G38" s="84">
        <v>0</v>
      </c>
      <c r="H38" s="84">
        <v>0</v>
      </c>
      <c r="I38" s="84">
        <v>0</v>
      </c>
      <c r="J38" s="84">
        <v>0</v>
      </c>
      <c r="K38" s="84">
        <v>0</v>
      </c>
      <c r="L38" s="84">
        <v>0</v>
      </c>
    </row>
    <row r="39" spans="1:12">
      <c r="A39" s="221">
        <v>28</v>
      </c>
      <c r="B39" s="229" t="s">
        <v>721</v>
      </c>
      <c r="C39" s="84">
        <v>0</v>
      </c>
      <c r="D39" s="84">
        <v>0</v>
      </c>
      <c r="E39" s="84">
        <v>0</v>
      </c>
      <c r="F39" s="84">
        <v>0</v>
      </c>
      <c r="G39" s="84">
        <v>0</v>
      </c>
      <c r="H39" s="84">
        <v>0</v>
      </c>
      <c r="I39" s="84">
        <v>0</v>
      </c>
      <c r="J39" s="84">
        <v>0</v>
      </c>
      <c r="K39" s="84">
        <v>0</v>
      </c>
      <c r="L39" s="84">
        <v>0</v>
      </c>
    </row>
    <row r="40" spans="1:12">
      <c r="A40" s="221">
        <v>29</v>
      </c>
      <c r="B40" s="229" t="s">
        <v>722</v>
      </c>
      <c r="C40" s="84">
        <v>0</v>
      </c>
      <c r="D40" s="84">
        <v>0</v>
      </c>
      <c r="E40" s="84">
        <v>0</v>
      </c>
      <c r="F40" s="84">
        <v>0</v>
      </c>
      <c r="G40" s="84">
        <v>0</v>
      </c>
      <c r="H40" s="84">
        <v>0</v>
      </c>
      <c r="I40" s="84">
        <v>0</v>
      </c>
      <c r="J40" s="84">
        <v>0</v>
      </c>
      <c r="K40" s="84">
        <v>0</v>
      </c>
      <c r="L40" s="84">
        <v>0</v>
      </c>
    </row>
    <row r="41" spans="1:12">
      <c r="A41" s="221">
        <v>30</v>
      </c>
      <c r="B41" s="229" t="s">
        <v>723</v>
      </c>
      <c r="C41" s="84">
        <v>0</v>
      </c>
      <c r="D41" s="84">
        <v>0</v>
      </c>
      <c r="E41" s="84">
        <v>0</v>
      </c>
      <c r="F41" s="84">
        <v>0</v>
      </c>
      <c r="G41" s="84">
        <v>0</v>
      </c>
      <c r="H41" s="84">
        <v>0</v>
      </c>
      <c r="I41" s="84">
        <v>0</v>
      </c>
      <c r="J41" s="84">
        <v>0</v>
      </c>
      <c r="K41" s="84">
        <v>0</v>
      </c>
      <c r="L41" s="84">
        <v>0</v>
      </c>
    </row>
    <row r="42" spans="1:12">
      <c r="A42" s="394"/>
      <c r="B42" s="371" t="s">
        <v>18</v>
      </c>
      <c r="C42" s="406">
        <f t="shared" ref="C42:L42" si="0">SUM(C12:C41)</f>
        <v>0</v>
      </c>
      <c r="D42" s="406">
        <f t="shared" si="0"/>
        <v>0</v>
      </c>
      <c r="E42" s="406">
        <f t="shared" si="0"/>
        <v>0</v>
      </c>
      <c r="F42" s="406">
        <f t="shared" si="0"/>
        <v>0</v>
      </c>
      <c r="G42" s="406">
        <f t="shared" si="0"/>
        <v>0</v>
      </c>
      <c r="H42" s="405">
        <f t="shared" si="0"/>
        <v>0</v>
      </c>
      <c r="I42" s="405">
        <f t="shared" si="0"/>
        <v>0</v>
      </c>
      <c r="J42" s="405">
        <f t="shared" si="0"/>
        <v>0</v>
      </c>
      <c r="K42" s="405">
        <f t="shared" si="0"/>
        <v>0</v>
      </c>
      <c r="L42" s="406">
        <f t="shared" si="0"/>
        <v>0</v>
      </c>
    </row>
    <row r="43" spans="1:12">
      <c r="A43" s="18" t="s">
        <v>399</v>
      </c>
      <c r="B43" s="18"/>
      <c r="C43" s="18"/>
      <c r="D43" s="18"/>
      <c r="E43" s="18"/>
      <c r="F43" s="18"/>
      <c r="G43" s="18"/>
      <c r="H43" s="18"/>
      <c r="I43" s="18"/>
      <c r="J43" s="18"/>
      <c r="K43" s="18"/>
      <c r="L43" s="18"/>
    </row>
    <row r="44" spans="1:12">
      <c r="A44" s="17" t="s">
        <v>398</v>
      </c>
      <c r="B44" s="18"/>
      <c r="C44" s="18"/>
      <c r="D44" s="18"/>
      <c r="E44" s="18"/>
      <c r="F44" s="18"/>
      <c r="G44" s="18"/>
      <c r="H44" s="18"/>
      <c r="I44" s="18"/>
      <c r="J44" s="18"/>
      <c r="K44" s="18"/>
      <c r="L44" s="18"/>
    </row>
    <row r="45" spans="1:12" ht="15.75" customHeight="1">
      <c r="A45" s="12"/>
      <c r="B45" s="12"/>
      <c r="C45" s="12"/>
      <c r="D45" s="12"/>
      <c r="E45" s="12"/>
      <c r="F45" s="12"/>
      <c r="G45" s="12"/>
      <c r="H45" s="12"/>
      <c r="I45" s="12"/>
      <c r="J45" s="12"/>
      <c r="K45" s="12"/>
      <c r="L45" s="12"/>
    </row>
    <row r="46" spans="1:12" ht="15.75" customHeight="1">
      <c r="A46" s="12"/>
      <c r="B46" s="12"/>
      <c r="C46" s="12"/>
      <c r="D46" s="12"/>
      <c r="E46" s="12"/>
      <c r="F46" s="12"/>
      <c r="G46" s="12"/>
      <c r="H46" s="12"/>
      <c r="I46" s="12"/>
      <c r="J46" s="12"/>
      <c r="K46" s="12"/>
      <c r="L46" s="12"/>
    </row>
    <row r="47" spans="1:12" ht="14.25" customHeight="1">
      <c r="A47" s="926" t="s">
        <v>12</v>
      </c>
      <c r="B47" s="926"/>
      <c r="C47" s="926"/>
      <c r="D47" s="926"/>
      <c r="E47" s="926"/>
      <c r="F47" s="926"/>
      <c r="G47" s="926"/>
      <c r="H47" s="926"/>
      <c r="I47" s="926"/>
      <c r="J47" s="926"/>
      <c r="K47" s="926"/>
      <c r="L47" s="926"/>
    </row>
    <row r="48" spans="1:12">
      <c r="A48" s="926" t="s">
        <v>13</v>
      </c>
      <c r="B48" s="926"/>
      <c r="C48" s="926"/>
      <c r="D48" s="926"/>
      <c r="E48" s="926"/>
      <c r="F48" s="926"/>
      <c r="G48" s="926"/>
      <c r="H48" s="926"/>
      <c r="I48" s="926"/>
      <c r="J48" s="926"/>
      <c r="K48" s="926"/>
      <c r="L48" s="926"/>
    </row>
    <row r="49" spans="1:13">
      <c r="A49" s="926" t="s">
        <v>19</v>
      </c>
      <c r="B49" s="926"/>
      <c r="C49" s="926"/>
      <c r="D49" s="926"/>
      <c r="E49" s="926"/>
      <c r="F49" s="926"/>
      <c r="G49" s="926"/>
      <c r="H49" s="926"/>
      <c r="I49" s="926"/>
      <c r="J49" s="926"/>
      <c r="K49" s="926"/>
      <c r="L49" s="926"/>
    </row>
    <row r="50" spans="1:13">
      <c r="A50" s="12" t="s">
        <v>22</v>
      </c>
      <c r="B50" s="12"/>
      <c r="C50" s="12"/>
      <c r="D50" s="12"/>
      <c r="E50" s="12"/>
      <c r="F50" s="12"/>
      <c r="J50" s="911" t="s">
        <v>83</v>
      </c>
      <c r="K50" s="911"/>
      <c r="L50" s="911"/>
      <c r="M50" s="911"/>
    </row>
    <row r="51" spans="1:13">
      <c r="A51" s="12"/>
    </row>
    <row r="52" spans="1:13">
      <c r="A52" s="1036"/>
      <c r="B52" s="1036"/>
      <c r="C52" s="1036"/>
      <c r="D52" s="1036"/>
      <c r="E52" s="1036"/>
      <c r="F52" s="1036"/>
      <c r="G52" s="1036"/>
      <c r="H52" s="1036"/>
      <c r="I52" s="1036"/>
      <c r="J52" s="1036"/>
      <c r="K52" s="1036"/>
      <c r="L52" s="1036"/>
    </row>
  </sheetData>
  <mergeCells count="15">
    <mergeCell ref="L1:N1"/>
    <mergeCell ref="A2:L2"/>
    <mergeCell ref="A3:L3"/>
    <mergeCell ref="A5:L5"/>
    <mergeCell ref="F7:L7"/>
    <mergeCell ref="A48:L48"/>
    <mergeCell ref="A49:L49"/>
    <mergeCell ref="J50:M50"/>
    <mergeCell ref="A52:L52"/>
    <mergeCell ref="I8:L8"/>
    <mergeCell ref="A9:A10"/>
    <mergeCell ref="B9:B10"/>
    <mergeCell ref="C9:G9"/>
    <mergeCell ref="H9:L9"/>
    <mergeCell ref="A47:L47"/>
  </mergeCells>
  <printOptions horizontalCentered="1"/>
  <pageMargins left="0.70866141732283472" right="0.70866141732283472" top="0.23622047244094491" bottom="0" header="0.31496062992125984" footer="0.31496062992125984"/>
  <pageSetup paperSize="9" scale="81" orientation="landscape" r:id="rId1"/>
  <rowBreaks count="1" manualBreakCount="1">
    <brk id="51" max="16383" man="1"/>
  </rowBreaks>
  <drawing r:id="rId2"/>
</worksheet>
</file>

<file path=xl/worksheets/sheet23.xml><?xml version="1.0" encoding="utf-8"?>
<worksheet xmlns="http://schemas.openxmlformats.org/spreadsheetml/2006/main" xmlns:r="http://schemas.openxmlformats.org/officeDocument/2006/relationships">
  <sheetPr>
    <pageSetUpPr fitToPage="1"/>
  </sheetPr>
  <dimension ref="A1:Q59"/>
  <sheetViews>
    <sheetView topLeftCell="A22" zoomScaleSheetLayoutView="90" workbookViewId="0">
      <selection activeCell="H43" activeCellId="1" sqref="K43 H43"/>
    </sheetView>
  </sheetViews>
  <sheetFormatPr defaultRowHeight="12.75"/>
  <cols>
    <col min="1" max="1" width="7.42578125" style="13" customWidth="1"/>
    <col min="2" max="2" width="17.140625" style="13" customWidth="1"/>
    <col min="3" max="3" width="9.140625" style="13" customWidth="1"/>
    <col min="4" max="4" width="10.140625" style="13" customWidth="1"/>
    <col min="5" max="5" width="9" style="13" customWidth="1"/>
    <col min="6" max="6" width="8.140625" style="13" customWidth="1"/>
    <col min="7" max="7" width="7.85546875" style="13" customWidth="1"/>
    <col min="8" max="8" width="8.140625" style="13" customWidth="1"/>
    <col min="9" max="9" width="9.28515625" style="13" customWidth="1"/>
    <col min="10" max="10" width="9.7109375" style="13" customWidth="1"/>
    <col min="11" max="11" width="9.5703125" style="13" customWidth="1"/>
    <col min="12" max="12" width="9.140625" style="13" customWidth="1"/>
    <col min="13" max="13" width="9.42578125" style="13" customWidth="1"/>
    <col min="14" max="14" width="9.28515625" style="13" customWidth="1"/>
    <col min="15" max="15" width="13.7109375" style="13" customWidth="1"/>
    <col min="16" max="16" width="11.85546875" style="13" customWidth="1"/>
    <col min="17" max="17" width="12.7109375" style="13" customWidth="1"/>
    <col min="18" max="16384" width="9.140625" style="13"/>
  </cols>
  <sheetData>
    <row r="1" spans="1:17" customFormat="1" ht="15">
      <c r="H1" s="28"/>
      <c r="I1" s="28"/>
      <c r="J1" s="28"/>
      <c r="K1" s="28"/>
      <c r="L1" s="28"/>
      <c r="M1" s="28"/>
      <c r="N1" s="28"/>
      <c r="O1" s="28"/>
      <c r="P1" s="1026" t="s">
        <v>64</v>
      </c>
      <c r="Q1" s="1026"/>
    </row>
    <row r="2" spans="1:17" customFormat="1" ht="15.75">
      <c r="A2" s="908" t="s">
        <v>0</v>
      </c>
      <c r="B2" s="908"/>
      <c r="C2" s="908"/>
      <c r="D2" s="908"/>
      <c r="E2" s="908"/>
      <c r="F2" s="908"/>
      <c r="G2" s="908"/>
      <c r="H2" s="908"/>
      <c r="I2" s="908"/>
      <c r="J2" s="908"/>
      <c r="K2" s="908"/>
      <c r="L2" s="908"/>
      <c r="M2" s="908"/>
      <c r="N2" s="908"/>
      <c r="O2" s="908"/>
      <c r="P2" s="908"/>
      <c r="Q2" s="908"/>
    </row>
    <row r="3" spans="1:17" customFormat="1" ht="20.25">
      <c r="A3" s="909" t="s">
        <v>822</v>
      </c>
      <c r="B3" s="909"/>
      <c r="C3" s="909"/>
      <c r="D3" s="909"/>
      <c r="E3" s="909"/>
      <c r="F3" s="909"/>
      <c r="G3" s="909"/>
      <c r="H3" s="909"/>
      <c r="I3" s="909"/>
      <c r="J3" s="909"/>
      <c r="K3" s="909"/>
      <c r="L3" s="909"/>
      <c r="M3" s="909"/>
      <c r="N3" s="909"/>
      <c r="O3" s="909"/>
      <c r="P3" s="909"/>
      <c r="Q3" s="909"/>
    </row>
    <row r="4" spans="1:17">
      <c r="A4" s="21"/>
      <c r="B4" s="21"/>
      <c r="C4" s="21"/>
      <c r="D4" s="21"/>
      <c r="E4" s="20"/>
      <c r="F4" s="20"/>
      <c r="G4" s="20"/>
      <c r="H4" s="20"/>
      <c r="I4" s="20"/>
      <c r="J4" s="20"/>
      <c r="K4" s="20"/>
      <c r="L4" s="20"/>
      <c r="M4" s="20"/>
      <c r="N4" s="21"/>
      <c r="O4" s="21"/>
      <c r="P4" s="20"/>
      <c r="Q4" s="18"/>
    </row>
    <row r="5" spans="1:17" ht="18" customHeight="1">
      <c r="A5" s="1037" t="s">
        <v>860</v>
      </c>
      <c r="B5" s="1037"/>
      <c r="C5" s="1037"/>
      <c r="D5" s="1037"/>
      <c r="E5" s="1037"/>
      <c r="F5" s="1037"/>
      <c r="G5" s="1037"/>
      <c r="H5" s="1037"/>
      <c r="I5" s="1037"/>
      <c r="J5" s="1037"/>
      <c r="K5" s="1037"/>
      <c r="L5" s="1037"/>
      <c r="M5" s="1037"/>
      <c r="N5" s="1037"/>
      <c r="O5" s="1037"/>
      <c r="P5" s="1037"/>
      <c r="Q5" s="1037"/>
    </row>
    <row r="6" spans="1:17" ht="9.75" customHeight="1"/>
    <row r="7" spans="1:17" ht="0.75" customHeight="1"/>
    <row r="8" spans="1:17">
      <c r="A8" s="911" t="s">
        <v>744</v>
      </c>
      <c r="B8" s="911"/>
      <c r="Q8" s="26" t="s">
        <v>24</v>
      </c>
    </row>
    <row r="9" spans="1:17" ht="15.75">
      <c r="A9" s="11"/>
      <c r="N9" s="1049" t="s">
        <v>981</v>
      </c>
      <c r="O9" s="1049"/>
      <c r="P9" s="1049"/>
      <c r="Q9" s="1049"/>
    </row>
    <row r="10" spans="1:17" ht="28.5" customHeight="1">
      <c r="A10" s="1034" t="s">
        <v>2</v>
      </c>
      <c r="B10" s="1034" t="s">
        <v>3</v>
      </c>
      <c r="C10" s="893" t="s">
        <v>861</v>
      </c>
      <c r="D10" s="893"/>
      <c r="E10" s="893"/>
      <c r="F10" s="893" t="s">
        <v>862</v>
      </c>
      <c r="G10" s="893"/>
      <c r="H10" s="893"/>
      <c r="I10" s="960" t="s">
        <v>863</v>
      </c>
      <c r="J10" s="961"/>
      <c r="K10" s="1064"/>
      <c r="L10" s="960" t="s">
        <v>93</v>
      </c>
      <c r="M10" s="961"/>
      <c r="N10" s="1064"/>
      <c r="O10" s="864" t="s">
        <v>984</v>
      </c>
      <c r="P10" s="865"/>
      <c r="Q10" s="866"/>
    </row>
    <row r="11" spans="1:17" ht="28.5" customHeight="1">
      <c r="A11" s="1035"/>
      <c r="B11" s="1035"/>
      <c r="C11" s="349" t="s">
        <v>115</v>
      </c>
      <c r="D11" s="349" t="s">
        <v>404</v>
      </c>
      <c r="E11" s="418" t="s">
        <v>18</v>
      </c>
      <c r="F11" s="349" t="s">
        <v>115</v>
      </c>
      <c r="G11" s="349" t="s">
        <v>405</v>
      </c>
      <c r="H11" s="418" t="s">
        <v>18</v>
      </c>
      <c r="I11" s="349" t="s">
        <v>115</v>
      </c>
      <c r="J11" s="349" t="s">
        <v>405</v>
      </c>
      <c r="K11" s="418" t="s">
        <v>18</v>
      </c>
      <c r="L11" s="349" t="s">
        <v>115</v>
      </c>
      <c r="M11" s="349" t="s">
        <v>405</v>
      </c>
      <c r="N11" s="418" t="s">
        <v>18</v>
      </c>
      <c r="O11" s="349" t="s">
        <v>251</v>
      </c>
      <c r="P11" s="349" t="s">
        <v>406</v>
      </c>
      <c r="Q11" s="349" t="s">
        <v>116</v>
      </c>
    </row>
    <row r="12" spans="1:17" s="56" customFormat="1">
      <c r="A12" s="419">
        <v>1</v>
      </c>
      <c r="B12" s="419">
        <v>2</v>
      </c>
      <c r="C12" s="419">
        <v>3</v>
      </c>
      <c r="D12" s="419">
        <v>4</v>
      </c>
      <c r="E12" s="419">
        <v>5</v>
      </c>
      <c r="F12" s="419">
        <v>6</v>
      </c>
      <c r="G12" s="419">
        <v>7</v>
      </c>
      <c r="H12" s="419">
        <v>8</v>
      </c>
      <c r="I12" s="419">
        <v>9</v>
      </c>
      <c r="J12" s="419">
        <v>10</v>
      </c>
      <c r="K12" s="419">
        <v>11</v>
      </c>
      <c r="L12" s="419">
        <v>12</v>
      </c>
      <c r="M12" s="419">
        <v>13</v>
      </c>
      <c r="N12" s="419">
        <v>14</v>
      </c>
      <c r="O12" s="419">
        <v>15</v>
      </c>
      <c r="P12" s="419">
        <v>16</v>
      </c>
      <c r="Q12" s="419">
        <v>17</v>
      </c>
    </row>
    <row r="13" spans="1:17" s="56" customFormat="1">
      <c r="A13" s="221">
        <v>1</v>
      </c>
      <c r="B13" s="120" t="s">
        <v>694</v>
      </c>
      <c r="C13" s="266">
        <v>456.98119280000003</v>
      </c>
      <c r="D13" s="266">
        <v>386.959881</v>
      </c>
      <c r="E13" s="266">
        <f>C13+D13</f>
        <v>843.94107380000003</v>
      </c>
      <c r="F13" s="266">
        <v>9.1219999999999996E-2</v>
      </c>
      <c r="G13" s="266">
        <v>7.7340000000000006E-2</v>
      </c>
      <c r="H13" s="266">
        <f>G13+F13</f>
        <v>0.16855999999999999</v>
      </c>
      <c r="I13" s="266">
        <v>459.25279086818125</v>
      </c>
      <c r="J13" s="266">
        <v>373.03388438474178</v>
      </c>
      <c r="K13" s="266">
        <f>I13+J13</f>
        <v>832.28667525292303</v>
      </c>
      <c r="L13" s="266">
        <v>427.61377679999998</v>
      </c>
      <c r="M13" s="266">
        <v>362.092311</v>
      </c>
      <c r="N13" s="266">
        <f>L13+M13</f>
        <v>789.70608779999998</v>
      </c>
      <c r="O13" s="266">
        <f>(F13+I13)-L13</f>
        <v>31.730234068181289</v>
      </c>
      <c r="P13" s="266">
        <f>(G13+J13)-M13</f>
        <v>11.018913384741779</v>
      </c>
      <c r="Q13" s="266">
        <f>(H13+K13)-N13</f>
        <v>42.749147452923012</v>
      </c>
    </row>
    <row r="14" spans="1:17" s="56" customFormat="1">
      <c r="A14" s="221">
        <v>2</v>
      </c>
      <c r="B14" s="120" t="s">
        <v>695</v>
      </c>
      <c r="C14" s="266">
        <v>1067.2871952</v>
      </c>
      <c r="D14" s="266">
        <v>903.75125400000002</v>
      </c>
      <c r="E14" s="266">
        <f t="shared" ref="E14:E42" si="0">C14+D14</f>
        <v>1971.0384492000001</v>
      </c>
      <c r="F14" s="266">
        <v>0</v>
      </c>
      <c r="G14" s="266">
        <v>0</v>
      </c>
      <c r="H14" s="266">
        <f t="shared" ref="H14:H42" si="1">G14+F14</f>
        <v>0</v>
      </c>
      <c r="I14" s="266">
        <v>1072.821282931136</v>
      </c>
      <c r="J14" s="266">
        <v>871.40346831035663</v>
      </c>
      <c r="K14" s="266">
        <f t="shared" ref="K14:K43" si="2">I14+J14</f>
        <v>1944.2247512414926</v>
      </c>
      <c r="L14" s="266">
        <v>928.54647199999999</v>
      </c>
      <c r="M14" s="266">
        <v>786.26918999999998</v>
      </c>
      <c r="N14" s="266">
        <f t="shared" ref="N14:N42" si="3">L14+M14</f>
        <v>1714.815662</v>
      </c>
      <c r="O14" s="266">
        <f t="shared" ref="O14:O42" si="4">(F14+I14)-L14</f>
        <v>144.27481093113602</v>
      </c>
      <c r="P14" s="266">
        <f t="shared" ref="P14:P42" si="5">(G14+J14)-M14</f>
        <v>85.134278310356649</v>
      </c>
      <c r="Q14" s="266">
        <f t="shared" ref="Q14:Q42" si="6">(H14+K14)-N14</f>
        <v>229.40908924149267</v>
      </c>
    </row>
    <row r="15" spans="1:17" s="56" customFormat="1">
      <c r="A15" s="221">
        <v>3</v>
      </c>
      <c r="B15" s="120" t="s">
        <v>696</v>
      </c>
      <c r="C15" s="266">
        <v>526.05678159999991</v>
      </c>
      <c r="D15" s="266">
        <v>445.45130700000004</v>
      </c>
      <c r="E15" s="266">
        <f t="shared" si="0"/>
        <v>971.50808859999995</v>
      </c>
      <c r="F15" s="266">
        <v>133.18566999999999</v>
      </c>
      <c r="G15" s="266">
        <v>119.70967</v>
      </c>
      <c r="H15" s="266">
        <f t="shared" si="1"/>
        <v>252.89533999999998</v>
      </c>
      <c r="I15" s="266">
        <v>385.79224782476751</v>
      </c>
      <c r="J15" s="266">
        <v>312.45095518518866</v>
      </c>
      <c r="K15" s="266">
        <f t="shared" si="2"/>
        <v>698.24320300995623</v>
      </c>
      <c r="L15" s="266">
        <v>441.33417839999998</v>
      </c>
      <c r="M15" s="266">
        <v>373.71039300000007</v>
      </c>
      <c r="N15" s="266">
        <f t="shared" si="3"/>
        <v>815.0445714</v>
      </c>
      <c r="O15" s="266">
        <f t="shared" si="4"/>
        <v>77.643739424767489</v>
      </c>
      <c r="P15" s="266">
        <f t="shared" si="5"/>
        <v>58.450232185188611</v>
      </c>
      <c r="Q15" s="266">
        <f t="shared" si="6"/>
        <v>136.09397160995627</v>
      </c>
    </row>
    <row r="16" spans="1:17" s="56" customFormat="1">
      <c r="A16" s="221">
        <v>4</v>
      </c>
      <c r="B16" s="120" t="s">
        <v>697</v>
      </c>
      <c r="C16" s="266">
        <v>680.27659840000001</v>
      </c>
      <c r="D16" s="266">
        <v>576.0406680000001</v>
      </c>
      <c r="E16" s="266">
        <f t="shared" si="0"/>
        <v>1256.3172664000001</v>
      </c>
      <c r="F16" s="266">
        <v>79.160579999999996</v>
      </c>
      <c r="G16" s="266">
        <v>67.031130000000005</v>
      </c>
      <c r="H16" s="266">
        <f t="shared" si="1"/>
        <v>146.19171</v>
      </c>
      <c r="I16" s="266">
        <v>598.81472484973233</v>
      </c>
      <c r="J16" s="266">
        <v>489.8771236772136</v>
      </c>
      <c r="K16" s="266">
        <f t="shared" si="2"/>
        <v>1088.6918485269459</v>
      </c>
      <c r="L16" s="266">
        <v>529.69270960000006</v>
      </c>
      <c r="M16" s="266">
        <v>448.53011700000002</v>
      </c>
      <c r="N16" s="266">
        <f t="shared" si="3"/>
        <v>978.22282660000008</v>
      </c>
      <c r="O16" s="266">
        <f t="shared" si="4"/>
        <v>148.28259524973225</v>
      </c>
      <c r="P16" s="266">
        <f t="shared" si="5"/>
        <v>108.37813667721355</v>
      </c>
      <c r="Q16" s="266">
        <f t="shared" si="6"/>
        <v>256.66073192694591</v>
      </c>
    </row>
    <row r="17" spans="1:17" s="56" customFormat="1">
      <c r="A17" s="221">
        <v>5</v>
      </c>
      <c r="B17" s="120" t="s">
        <v>698</v>
      </c>
      <c r="C17" s="266">
        <v>687.30033040000012</v>
      </c>
      <c r="D17" s="266">
        <v>581.98818300000005</v>
      </c>
      <c r="E17" s="266">
        <f t="shared" si="0"/>
        <v>1269.2885134000003</v>
      </c>
      <c r="F17" s="266">
        <v>2.0270000000000001</v>
      </c>
      <c r="G17" s="266">
        <v>1.7162999999999999</v>
      </c>
      <c r="H17" s="266">
        <f t="shared" si="1"/>
        <v>3.7433000000000001</v>
      </c>
      <c r="I17" s="266">
        <v>688.68786409209918</v>
      </c>
      <c r="J17" s="266">
        <v>559.47893413544853</v>
      </c>
      <c r="K17" s="266">
        <f t="shared" si="2"/>
        <v>1248.1667982275476</v>
      </c>
      <c r="L17" s="266">
        <v>561.82768160000001</v>
      </c>
      <c r="M17" s="266">
        <v>475.74118200000004</v>
      </c>
      <c r="N17" s="266">
        <f t="shared" si="3"/>
        <v>1037.5688636</v>
      </c>
      <c r="O17" s="266">
        <f t="shared" si="4"/>
        <v>128.88718249209921</v>
      </c>
      <c r="P17" s="266">
        <f t="shared" si="5"/>
        <v>85.454052135448535</v>
      </c>
      <c r="Q17" s="266">
        <f t="shared" si="6"/>
        <v>214.34123462754769</v>
      </c>
    </row>
    <row r="18" spans="1:17" s="56" customFormat="1">
      <c r="A18" s="221">
        <v>6</v>
      </c>
      <c r="B18" s="120" t="s">
        <v>699</v>
      </c>
      <c r="C18" s="266">
        <v>207.79577760000001</v>
      </c>
      <c r="D18" s="266">
        <v>175.95610199999999</v>
      </c>
      <c r="E18" s="266">
        <f t="shared" si="0"/>
        <v>383.7518796</v>
      </c>
      <c r="F18" s="266">
        <v>15.98714</v>
      </c>
      <c r="G18" s="266">
        <v>13.537509999999999</v>
      </c>
      <c r="H18" s="266">
        <f t="shared" si="1"/>
        <v>29.524650000000001</v>
      </c>
      <c r="I18" s="266">
        <v>191.70895230893007</v>
      </c>
      <c r="J18" s="266">
        <v>156.4206784459607</v>
      </c>
      <c r="K18" s="536">
        <f t="shared" si="2"/>
        <v>348.12963075489074</v>
      </c>
      <c r="L18" s="536">
        <v>164.52756479999999</v>
      </c>
      <c r="M18" s="536">
        <v>139.31769600000001</v>
      </c>
      <c r="N18" s="536">
        <f t="shared" si="3"/>
        <v>303.84526080000001</v>
      </c>
      <c r="O18" s="536">
        <f t="shared" si="4"/>
        <v>43.168527508930083</v>
      </c>
      <c r="P18" s="266">
        <f t="shared" si="5"/>
        <v>30.640492445960689</v>
      </c>
      <c r="Q18" s="266">
        <f t="shared" si="6"/>
        <v>73.809019954890744</v>
      </c>
    </row>
    <row r="19" spans="1:17" s="56" customFormat="1">
      <c r="A19" s="221">
        <v>7</v>
      </c>
      <c r="B19" s="120" t="s">
        <v>700</v>
      </c>
      <c r="C19" s="266">
        <v>631.19938239999999</v>
      </c>
      <c r="D19" s="266">
        <v>534.48334800000009</v>
      </c>
      <c r="E19" s="266">
        <f t="shared" si="0"/>
        <v>1165.6827304000001</v>
      </c>
      <c r="F19" s="266">
        <v>12.449400000000001</v>
      </c>
      <c r="G19" s="266">
        <v>11.488049999999999</v>
      </c>
      <c r="H19" s="266">
        <f t="shared" si="1"/>
        <v>23.937449999999998</v>
      </c>
      <c r="I19" s="266">
        <v>621.10621223571229</v>
      </c>
      <c r="J19" s="266">
        <v>504.11926619881683</v>
      </c>
      <c r="K19" s="536">
        <f t="shared" si="2"/>
        <v>1125.2254784345291</v>
      </c>
      <c r="L19" s="536">
        <v>537.35848880000003</v>
      </c>
      <c r="M19" s="536">
        <v>455.02130099999999</v>
      </c>
      <c r="N19" s="536">
        <f t="shared" si="3"/>
        <v>992.37978980000003</v>
      </c>
      <c r="O19" s="536">
        <f t="shared" si="4"/>
        <v>96.197123435712228</v>
      </c>
      <c r="P19" s="266">
        <f t="shared" si="5"/>
        <v>60.586015198816881</v>
      </c>
      <c r="Q19" s="266">
        <f t="shared" si="6"/>
        <v>156.783138634529</v>
      </c>
    </row>
    <row r="20" spans="1:17" s="56" customFormat="1">
      <c r="A20" s="221">
        <v>8</v>
      </c>
      <c r="B20" s="120" t="s">
        <v>701</v>
      </c>
      <c r="C20" s="266">
        <v>130.14945760000001</v>
      </c>
      <c r="D20" s="266">
        <v>110.20720200000001</v>
      </c>
      <c r="E20" s="266">
        <f t="shared" si="0"/>
        <v>240.3566596</v>
      </c>
      <c r="F20" s="266">
        <v>23.816220000000001</v>
      </c>
      <c r="G20" s="266">
        <v>12.819369999999999</v>
      </c>
      <c r="H20" s="266">
        <f t="shared" si="1"/>
        <v>36.635590000000001</v>
      </c>
      <c r="I20" s="266">
        <v>105.25447983625425</v>
      </c>
      <c r="J20" s="266">
        <v>93.727338604469509</v>
      </c>
      <c r="K20" s="536">
        <f t="shared" si="2"/>
        <v>198.98181844072377</v>
      </c>
      <c r="L20" s="536">
        <v>113.4316784</v>
      </c>
      <c r="M20" s="536">
        <v>96.051018000000013</v>
      </c>
      <c r="N20" s="536">
        <f t="shared" si="3"/>
        <v>209.48269640000001</v>
      </c>
      <c r="O20" s="536">
        <f t="shared" si="4"/>
        <v>15.639021436254254</v>
      </c>
      <c r="P20" s="266">
        <f t="shared" si="5"/>
        <v>10.495690604469488</v>
      </c>
      <c r="Q20" s="266">
        <f t="shared" si="6"/>
        <v>26.13471204072377</v>
      </c>
    </row>
    <row r="21" spans="1:17" s="56" customFormat="1">
      <c r="A21" s="221">
        <v>9</v>
      </c>
      <c r="B21" s="120" t="s">
        <v>702</v>
      </c>
      <c r="C21" s="266">
        <v>414.39426079999998</v>
      </c>
      <c r="D21" s="266">
        <v>350.89836600000001</v>
      </c>
      <c r="E21" s="266">
        <f t="shared" si="0"/>
        <v>765.29262679999999</v>
      </c>
      <c r="F21" s="266">
        <v>12.93646</v>
      </c>
      <c r="G21" s="266">
        <v>10.96683</v>
      </c>
      <c r="H21" s="266">
        <f t="shared" si="1"/>
        <v>23.903289999999998</v>
      </c>
      <c r="I21" s="266">
        <v>402.65399209516846</v>
      </c>
      <c r="J21" s="266">
        <v>327.614965346769</v>
      </c>
      <c r="K21" s="536">
        <f t="shared" si="2"/>
        <v>730.26895744193746</v>
      </c>
      <c r="L21" s="536">
        <v>384.70615600000002</v>
      </c>
      <c r="M21" s="536">
        <v>325.75924500000002</v>
      </c>
      <c r="N21" s="536">
        <f t="shared" si="3"/>
        <v>710.46540100000004</v>
      </c>
      <c r="O21" s="536">
        <f t="shared" si="4"/>
        <v>30.884296095168452</v>
      </c>
      <c r="P21" s="266">
        <f t="shared" si="5"/>
        <v>12.822550346768992</v>
      </c>
      <c r="Q21" s="266">
        <f t="shared" si="6"/>
        <v>43.706846441937387</v>
      </c>
    </row>
    <row r="22" spans="1:17" s="56" customFormat="1">
      <c r="A22" s="221">
        <v>10</v>
      </c>
      <c r="B22" s="120" t="s">
        <v>703</v>
      </c>
      <c r="C22" s="266">
        <v>349.01724479999996</v>
      </c>
      <c r="D22" s="266">
        <v>295.53879599999999</v>
      </c>
      <c r="E22" s="266">
        <f t="shared" si="0"/>
        <v>644.55604079999989</v>
      </c>
      <c r="F22" s="266">
        <v>15.215680000000001</v>
      </c>
      <c r="G22" s="266">
        <v>11.065849999999999</v>
      </c>
      <c r="H22" s="266">
        <f t="shared" si="1"/>
        <v>26.28153</v>
      </c>
      <c r="I22" s="266">
        <v>334.49094298298166</v>
      </c>
      <c r="J22" s="266">
        <v>274.14004985030112</v>
      </c>
      <c r="K22" s="536">
        <f t="shared" si="2"/>
        <v>608.63099283328279</v>
      </c>
      <c r="L22" s="536">
        <v>275.92690800000003</v>
      </c>
      <c r="M22" s="536">
        <v>233.647785</v>
      </c>
      <c r="N22" s="536">
        <f t="shared" si="3"/>
        <v>509.57469300000002</v>
      </c>
      <c r="O22" s="536">
        <f t="shared" si="4"/>
        <v>73.779714982981659</v>
      </c>
      <c r="P22" s="266">
        <f t="shared" si="5"/>
        <v>51.558114850301138</v>
      </c>
      <c r="Q22" s="266">
        <f t="shared" si="6"/>
        <v>125.33782983328274</v>
      </c>
    </row>
    <row r="23" spans="1:17" s="56" customFormat="1">
      <c r="A23" s="221">
        <v>11</v>
      </c>
      <c r="B23" s="120" t="s">
        <v>704</v>
      </c>
      <c r="C23" s="266">
        <v>1236.3902112000001</v>
      </c>
      <c r="D23" s="266">
        <v>1046.9433240000001</v>
      </c>
      <c r="E23" s="266">
        <f t="shared" si="0"/>
        <v>2283.3335352000004</v>
      </c>
      <c r="F23" s="266">
        <v>180.95385999999999</v>
      </c>
      <c r="G23" s="266">
        <v>153.21763000000001</v>
      </c>
      <c r="H23" s="266">
        <f t="shared" si="1"/>
        <v>334.17149000000001</v>
      </c>
      <c r="I23" s="266">
        <v>1048.5234913327215</v>
      </c>
      <c r="J23" s="266">
        <v>859.64860913076859</v>
      </c>
      <c r="K23" s="536">
        <f t="shared" si="2"/>
        <v>1908.1721004634901</v>
      </c>
      <c r="L23" s="536">
        <v>1018.6128304000001</v>
      </c>
      <c r="M23" s="536">
        <v>862.53505799999994</v>
      </c>
      <c r="N23" s="536">
        <f t="shared" si="3"/>
        <v>1881.1478884000001</v>
      </c>
      <c r="O23" s="536">
        <f t="shared" si="4"/>
        <v>210.86452093272146</v>
      </c>
      <c r="P23" s="266">
        <f t="shared" si="5"/>
        <v>150.33118113076864</v>
      </c>
      <c r="Q23" s="266">
        <f t="shared" si="6"/>
        <v>361.19570206349022</v>
      </c>
    </row>
    <row r="24" spans="1:17" s="56" customFormat="1">
      <c r="A24" s="221">
        <v>12</v>
      </c>
      <c r="B24" s="120" t="s">
        <v>705</v>
      </c>
      <c r="C24" s="266">
        <v>319.99767359999998</v>
      </c>
      <c r="D24" s="266">
        <v>270.96577200000002</v>
      </c>
      <c r="E24" s="266">
        <f t="shared" si="0"/>
        <v>590.9634456</v>
      </c>
      <c r="F24" s="266">
        <v>55.68141</v>
      </c>
      <c r="G24" s="266">
        <v>47.14958</v>
      </c>
      <c r="H24" s="266">
        <f t="shared" si="1"/>
        <v>102.83099</v>
      </c>
      <c r="I24" s="266">
        <v>261.87564535646402</v>
      </c>
      <c r="J24" s="266">
        <v>215.16259427955521</v>
      </c>
      <c r="K24" s="536">
        <f t="shared" si="2"/>
        <v>477.03823963601923</v>
      </c>
      <c r="L24" s="536">
        <v>276.0547024</v>
      </c>
      <c r="M24" s="536">
        <v>233.75599800000001</v>
      </c>
      <c r="N24" s="536">
        <f t="shared" si="3"/>
        <v>509.81070039999997</v>
      </c>
      <c r="O24" s="536">
        <f t="shared" si="4"/>
        <v>41.502352956464051</v>
      </c>
      <c r="P24" s="266">
        <f t="shared" si="5"/>
        <v>28.556176279555217</v>
      </c>
      <c r="Q24" s="266">
        <f t="shared" si="6"/>
        <v>70.05852923601924</v>
      </c>
    </row>
    <row r="25" spans="1:17" s="56" customFormat="1">
      <c r="A25" s="221">
        <v>13</v>
      </c>
      <c r="B25" s="120" t="s">
        <v>706</v>
      </c>
      <c r="C25" s="266">
        <v>737.20735439999999</v>
      </c>
      <c r="D25" s="266">
        <v>624.24816300000009</v>
      </c>
      <c r="E25" s="266">
        <f t="shared" si="0"/>
        <v>1361.4555174000002</v>
      </c>
      <c r="F25" s="266">
        <v>0.25078</v>
      </c>
      <c r="G25" s="266">
        <v>0.21235999999999999</v>
      </c>
      <c r="H25" s="266">
        <f t="shared" si="1"/>
        <v>0.46314</v>
      </c>
      <c r="I25" s="266">
        <v>740.76067004766333</v>
      </c>
      <c r="J25" s="266">
        <v>601.69692346484294</v>
      </c>
      <c r="K25" s="536">
        <f t="shared" si="2"/>
        <v>1342.4575935125063</v>
      </c>
      <c r="L25" s="536">
        <v>636.92374319999999</v>
      </c>
      <c r="M25" s="536">
        <v>539.33058900000003</v>
      </c>
      <c r="N25" s="536">
        <f t="shared" si="3"/>
        <v>1176.2543322000001</v>
      </c>
      <c r="O25" s="536">
        <f t="shared" si="4"/>
        <v>104.0877068476633</v>
      </c>
      <c r="P25" s="266">
        <f t="shared" si="5"/>
        <v>62.578694464842897</v>
      </c>
      <c r="Q25" s="266">
        <f t="shared" si="6"/>
        <v>166.6664013125062</v>
      </c>
    </row>
    <row r="26" spans="1:17" s="56" customFormat="1">
      <c r="A26" s="221">
        <v>14</v>
      </c>
      <c r="B26" s="120" t="s">
        <v>707</v>
      </c>
      <c r="C26" s="266">
        <v>151.42810560000001</v>
      </c>
      <c r="D26" s="266">
        <v>128.22541200000001</v>
      </c>
      <c r="E26" s="266">
        <f t="shared" si="0"/>
        <v>279.65351759999999</v>
      </c>
      <c r="F26" s="266">
        <v>19.177959999999999</v>
      </c>
      <c r="G26" s="266">
        <v>17.87312</v>
      </c>
      <c r="H26" s="266">
        <f t="shared" si="1"/>
        <v>37.051079999999999</v>
      </c>
      <c r="I26" s="266">
        <v>131.62324051928698</v>
      </c>
      <c r="J26" s="266">
        <v>106.15888080179737</v>
      </c>
      <c r="K26" s="536">
        <f t="shared" si="2"/>
        <v>237.78212132108433</v>
      </c>
      <c r="L26" s="536">
        <v>130.89648320000001</v>
      </c>
      <c r="M26" s="536">
        <v>110.839764</v>
      </c>
      <c r="N26" s="536">
        <f t="shared" si="3"/>
        <v>241.73624720000001</v>
      </c>
      <c r="O26" s="536">
        <f t="shared" si="4"/>
        <v>19.904717319286959</v>
      </c>
      <c r="P26" s="266">
        <f t="shared" si="5"/>
        <v>13.192236801797364</v>
      </c>
      <c r="Q26" s="266">
        <f t="shared" si="6"/>
        <v>33.096954121084337</v>
      </c>
    </row>
    <row r="27" spans="1:17" s="56" customFormat="1">
      <c r="A27" s="221">
        <v>15</v>
      </c>
      <c r="B27" s="120" t="s">
        <v>708</v>
      </c>
      <c r="C27" s="266">
        <v>808.70716800000002</v>
      </c>
      <c r="D27" s="266">
        <v>684.79236000000003</v>
      </c>
      <c r="E27" s="266">
        <f t="shared" si="0"/>
        <v>1493.4995280000001</v>
      </c>
      <c r="F27" s="266">
        <v>25.739180000000001</v>
      </c>
      <c r="G27" s="266">
        <v>21.795280000000002</v>
      </c>
      <c r="H27" s="266">
        <f t="shared" si="1"/>
        <v>47.534460000000003</v>
      </c>
      <c r="I27" s="266">
        <v>785.26609232498754</v>
      </c>
      <c r="J27" s="266">
        <v>638.96952124777681</v>
      </c>
      <c r="K27" s="536">
        <f t="shared" si="2"/>
        <v>1424.2356135727644</v>
      </c>
      <c r="L27" s="536">
        <v>672.55400239999994</v>
      </c>
      <c r="M27" s="536">
        <v>569.50137300000006</v>
      </c>
      <c r="N27" s="536">
        <f t="shared" si="3"/>
        <v>1242.0553754</v>
      </c>
      <c r="O27" s="536">
        <f t="shared" si="4"/>
        <v>138.45126992498763</v>
      </c>
      <c r="P27" s="266">
        <f t="shared" si="5"/>
        <v>91.263428247776801</v>
      </c>
      <c r="Q27" s="266">
        <f t="shared" si="6"/>
        <v>229.71469817276443</v>
      </c>
    </row>
    <row r="28" spans="1:17">
      <c r="A28" s="221">
        <v>16</v>
      </c>
      <c r="B28" s="229" t="s">
        <v>709</v>
      </c>
      <c r="C28" s="660">
        <v>516.22948399999996</v>
      </c>
      <c r="D28" s="660">
        <v>437.12980499999998</v>
      </c>
      <c r="E28" s="266">
        <f t="shared" si="0"/>
        <v>953.35928899999999</v>
      </c>
      <c r="F28" s="660">
        <v>32.726345000000002</v>
      </c>
      <c r="G28" s="660">
        <v>27.68369710000001</v>
      </c>
      <c r="H28" s="266">
        <f t="shared" si="1"/>
        <v>60.410042100000013</v>
      </c>
      <c r="I28" s="660">
        <v>483.7702201251135</v>
      </c>
      <c r="J28" s="660">
        <v>394.41360334849441</v>
      </c>
      <c r="K28" s="536">
        <f t="shared" si="2"/>
        <v>878.18382347360784</v>
      </c>
      <c r="L28" s="537">
        <v>390.2677544</v>
      </c>
      <c r="M28" s="537">
        <v>330.46866299999999</v>
      </c>
      <c r="N28" s="536">
        <f t="shared" si="3"/>
        <v>720.73641739999994</v>
      </c>
      <c r="O28" s="536">
        <f t="shared" si="4"/>
        <v>126.22881072511353</v>
      </c>
      <c r="P28" s="266">
        <f t="shared" si="5"/>
        <v>91.62863744849443</v>
      </c>
      <c r="Q28" s="266">
        <f t="shared" si="6"/>
        <v>217.85744817360796</v>
      </c>
    </row>
    <row r="29" spans="1:17">
      <c r="A29" s="221">
        <v>17</v>
      </c>
      <c r="B29" s="229" t="s">
        <v>710</v>
      </c>
      <c r="C29" s="660">
        <v>543.56573040000001</v>
      </c>
      <c r="D29" s="660">
        <v>460.27743300000003</v>
      </c>
      <c r="E29" s="266">
        <f t="shared" si="0"/>
        <v>1003.8431634000001</v>
      </c>
      <c r="F29" s="660">
        <v>178.68880999999999</v>
      </c>
      <c r="G29" s="660">
        <v>151.30906999999999</v>
      </c>
      <c r="H29" s="266">
        <f t="shared" si="1"/>
        <v>329.99788000000001</v>
      </c>
      <c r="I29" s="660">
        <v>354.53841088080986</v>
      </c>
      <c r="J29" s="660">
        <v>295.84738231367584</v>
      </c>
      <c r="K29" s="536">
        <f t="shared" si="2"/>
        <v>650.3857931944857</v>
      </c>
      <c r="L29" s="537">
        <v>471.59307999999999</v>
      </c>
      <c r="M29" s="537">
        <v>399.33285000000001</v>
      </c>
      <c r="N29" s="536">
        <f t="shared" si="3"/>
        <v>870.92592999999999</v>
      </c>
      <c r="O29" s="536">
        <f t="shared" si="4"/>
        <v>61.634140880809923</v>
      </c>
      <c r="P29" s="266">
        <f t="shared" si="5"/>
        <v>47.823602313675792</v>
      </c>
      <c r="Q29" s="266">
        <f t="shared" si="6"/>
        <v>109.45774319448572</v>
      </c>
    </row>
    <row r="30" spans="1:17">
      <c r="A30" s="221">
        <v>18</v>
      </c>
      <c r="B30" s="229" t="s">
        <v>711</v>
      </c>
      <c r="C30" s="660">
        <v>942.60854319999987</v>
      </c>
      <c r="D30" s="660">
        <v>798.17658900000004</v>
      </c>
      <c r="E30" s="266">
        <f t="shared" si="0"/>
        <v>1740.7851321999999</v>
      </c>
      <c r="F30" s="660">
        <v>62.10322</v>
      </c>
      <c r="G30" s="660">
        <v>52.58417</v>
      </c>
      <c r="H30" s="266">
        <f t="shared" si="1"/>
        <v>114.68738999999999</v>
      </c>
      <c r="I30" s="660">
        <v>880.82021803927432</v>
      </c>
      <c r="J30" s="660">
        <v>710.19</v>
      </c>
      <c r="K30" s="536">
        <f t="shared" si="2"/>
        <v>1591.0102180392744</v>
      </c>
      <c r="L30" s="537">
        <v>782.44999439999992</v>
      </c>
      <c r="M30" s="537">
        <v>662.55846300000007</v>
      </c>
      <c r="N30" s="536">
        <f t="shared" si="3"/>
        <v>1445.0084574</v>
      </c>
      <c r="O30" s="536">
        <f t="shared" si="4"/>
        <v>160.47344363927436</v>
      </c>
      <c r="P30" s="266">
        <f t="shared" si="5"/>
        <v>100.21570699999995</v>
      </c>
      <c r="Q30" s="266">
        <f t="shared" si="6"/>
        <v>260.68915063927443</v>
      </c>
    </row>
    <row r="31" spans="1:17">
      <c r="A31" s="221">
        <v>19</v>
      </c>
      <c r="B31" s="229" t="s">
        <v>712</v>
      </c>
      <c r="C31" s="660">
        <v>546.310024</v>
      </c>
      <c r="D31" s="660">
        <v>462.60122999999999</v>
      </c>
      <c r="E31" s="266">
        <f t="shared" si="0"/>
        <v>1008.911254</v>
      </c>
      <c r="F31" s="660">
        <v>15.3003</v>
      </c>
      <c r="G31" s="660">
        <v>12.9559</v>
      </c>
      <c r="H31" s="266">
        <f t="shared" si="1"/>
        <v>28.2562</v>
      </c>
      <c r="I31" s="660">
        <v>532.71587224493044</v>
      </c>
      <c r="J31" s="660">
        <v>433.37469021562708</v>
      </c>
      <c r="K31" s="266">
        <f t="shared" si="2"/>
        <v>966.09056246055752</v>
      </c>
      <c r="L31" s="697">
        <v>456.81379279999999</v>
      </c>
      <c r="M31" s="697">
        <v>386.81813099999999</v>
      </c>
      <c r="N31" s="266">
        <f t="shared" si="3"/>
        <v>843.63192379999998</v>
      </c>
      <c r="O31" s="266">
        <f t="shared" si="4"/>
        <v>91.202379444930443</v>
      </c>
      <c r="P31" s="266">
        <f t="shared" si="5"/>
        <v>59.512459215627075</v>
      </c>
      <c r="Q31" s="266">
        <f t="shared" si="6"/>
        <v>150.71483866055758</v>
      </c>
    </row>
    <row r="32" spans="1:17">
      <c r="A32" s="221">
        <v>20</v>
      </c>
      <c r="B32" s="229" t="s">
        <v>713</v>
      </c>
      <c r="C32" s="660">
        <v>788.53690640000002</v>
      </c>
      <c r="D32" s="660">
        <v>667.71270300000003</v>
      </c>
      <c r="E32" s="266">
        <f t="shared" si="0"/>
        <v>1456.2496094000001</v>
      </c>
      <c r="F32" s="660">
        <v>0</v>
      </c>
      <c r="G32" s="660">
        <v>0</v>
      </c>
      <c r="H32" s="266">
        <f t="shared" si="1"/>
        <v>0</v>
      </c>
      <c r="I32" s="660">
        <v>792.62562070190677</v>
      </c>
      <c r="J32" s="660">
        <v>643.81339719872494</v>
      </c>
      <c r="K32" s="266">
        <f t="shared" si="2"/>
        <v>1436.4390179006318</v>
      </c>
      <c r="L32" s="697">
        <v>723.8055584</v>
      </c>
      <c r="M32" s="697">
        <v>612.89986800000008</v>
      </c>
      <c r="N32" s="266">
        <f t="shared" si="3"/>
        <v>1336.7054264000001</v>
      </c>
      <c r="O32" s="266">
        <f t="shared" si="4"/>
        <v>68.820062301906773</v>
      </c>
      <c r="P32" s="266">
        <f t="shared" si="5"/>
        <v>30.913529198724859</v>
      </c>
      <c r="Q32" s="266">
        <f t="shared" si="6"/>
        <v>99.733591500631746</v>
      </c>
    </row>
    <row r="33" spans="1:17">
      <c r="A33" s="221">
        <v>21</v>
      </c>
      <c r="B33" s="229" t="s">
        <v>714</v>
      </c>
      <c r="C33" s="660">
        <v>462.78392159999999</v>
      </c>
      <c r="D33" s="660">
        <v>391.87348200000002</v>
      </c>
      <c r="E33" s="266">
        <f t="shared" si="0"/>
        <v>854.65740359999995</v>
      </c>
      <c r="F33" s="660">
        <v>3.730082400000021</v>
      </c>
      <c r="G33" s="660">
        <v>1.9215575999999792</v>
      </c>
      <c r="H33" s="266">
        <f t="shared" si="1"/>
        <v>5.6516400000000004</v>
      </c>
      <c r="I33" s="660">
        <v>461.17881314384186</v>
      </c>
      <c r="J33" s="660">
        <v>375.96825932713256</v>
      </c>
      <c r="K33" s="266">
        <f t="shared" si="2"/>
        <v>837.14707247097442</v>
      </c>
      <c r="L33" s="697">
        <v>426.38352320000001</v>
      </c>
      <c r="M33" s="697">
        <v>361.05056400000001</v>
      </c>
      <c r="N33" s="266">
        <f t="shared" si="3"/>
        <v>787.43408720000002</v>
      </c>
      <c r="O33" s="266">
        <f t="shared" si="4"/>
        <v>38.525372343841866</v>
      </c>
      <c r="P33" s="266">
        <f t="shared" si="5"/>
        <v>16.83925292713252</v>
      </c>
      <c r="Q33" s="266">
        <f t="shared" si="6"/>
        <v>55.364625270974443</v>
      </c>
    </row>
    <row r="34" spans="1:17">
      <c r="A34" s="221">
        <v>22</v>
      </c>
      <c r="B34" s="229" t="s">
        <v>715</v>
      </c>
      <c r="C34" s="660">
        <v>1402.9800943999999</v>
      </c>
      <c r="D34" s="660">
        <v>1188.0073380000001</v>
      </c>
      <c r="E34" s="266">
        <f t="shared" si="0"/>
        <v>2590.9874324000002</v>
      </c>
      <c r="F34" s="660">
        <v>53.35492</v>
      </c>
      <c r="G34" s="660">
        <v>45.179569999999998</v>
      </c>
      <c r="H34" s="266">
        <f t="shared" si="1"/>
        <v>98.534490000000005</v>
      </c>
      <c r="I34" s="660">
        <v>1352.9713279662601</v>
      </c>
      <c r="J34" s="660">
        <v>1101.3070360879144</v>
      </c>
      <c r="K34" s="266">
        <f t="shared" si="2"/>
        <v>2454.2783640541747</v>
      </c>
      <c r="L34" s="697">
        <v>1266.3063768</v>
      </c>
      <c r="M34" s="697">
        <v>1072.2755610000002</v>
      </c>
      <c r="N34" s="266">
        <f t="shared" si="3"/>
        <v>2338.5819378000001</v>
      </c>
      <c r="O34" s="266">
        <f t="shared" si="4"/>
        <v>140.01987116626015</v>
      </c>
      <c r="P34" s="266">
        <f t="shared" si="5"/>
        <v>74.211045087914272</v>
      </c>
      <c r="Q34" s="266">
        <f t="shared" si="6"/>
        <v>214.23091625417464</v>
      </c>
    </row>
    <row r="35" spans="1:17">
      <c r="A35" s="221">
        <v>23</v>
      </c>
      <c r="B35" s="229" t="s">
        <v>716</v>
      </c>
      <c r="C35" s="660">
        <v>820.91719999999998</v>
      </c>
      <c r="D35" s="660">
        <v>695.13149999999996</v>
      </c>
      <c r="E35" s="266">
        <f t="shared" si="0"/>
        <v>1516.0486999999998</v>
      </c>
      <c r="F35" s="660">
        <v>91.211309999999997</v>
      </c>
      <c r="G35" s="660">
        <v>77.291430000000005</v>
      </c>
      <c r="H35" s="266">
        <f t="shared" si="1"/>
        <v>168.50274000000002</v>
      </c>
      <c r="I35" s="660">
        <v>727.24653980938115</v>
      </c>
      <c r="J35" s="660">
        <v>594.67246872435885</v>
      </c>
      <c r="K35" s="266">
        <f t="shared" si="2"/>
        <v>1321.91900853374</v>
      </c>
      <c r="L35" s="697">
        <v>667.80385999999999</v>
      </c>
      <c r="M35" s="697">
        <v>565.47907499999997</v>
      </c>
      <c r="N35" s="266">
        <f t="shared" si="3"/>
        <v>1233.282935</v>
      </c>
      <c r="O35" s="266">
        <f t="shared" si="4"/>
        <v>150.65398980938119</v>
      </c>
      <c r="P35" s="266">
        <f t="shared" si="5"/>
        <v>106.48482372435888</v>
      </c>
      <c r="Q35" s="266">
        <f t="shared" si="6"/>
        <v>257.13881353373995</v>
      </c>
    </row>
    <row r="36" spans="1:17">
      <c r="A36" s="221">
        <v>24</v>
      </c>
      <c r="B36" s="229" t="s">
        <v>717</v>
      </c>
      <c r="C36" s="660">
        <v>329.94944240000001</v>
      </c>
      <c r="D36" s="660">
        <v>279.392673</v>
      </c>
      <c r="E36" s="266">
        <f t="shared" si="0"/>
        <v>609.34211540000001</v>
      </c>
      <c r="F36" s="660">
        <v>33.972189999999998</v>
      </c>
      <c r="G36" s="660">
        <v>33.324179999999998</v>
      </c>
      <c r="H36" s="266">
        <f t="shared" si="1"/>
        <v>67.296369999999996</v>
      </c>
      <c r="I36" s="660">
        <v>295.18670339517513</v>
      </c>
      <c r="J36" s="660">
        <v>236.80684480423048</v>
      </c>
      <c r="K36" s="266">
        <f t="shared" si="2"/>
        <v>531.99354819940561</v>
      </c>
      <c r="L36" s="697">
        <v>273.99655039999999</v>
      </c>
      <c r="M36" s="697">
        <v>232.01320800000002</v>
      </c>
      <c r="N36" s="266">
        <f t="shared" si="3"/>
        <v>506.00975840000001</v>
      </c>
      <c r="O36" s="266">
        <f t="shared" si="4"/>
        <v>55.162342995175152</v>
      </c>
      <c r="P36" s="266">
        <f t="shared" si="5"/>
        <v>38.117816804230472</v>
      </c>
      <c r="Q36" s="266">
        <f t="shared" si="6"/>
        <v>93.280159799405624</v>
      </c>
    </row>
    <row r="37" spans="1:17">
      <c r="A37" s="221">
        <v>25</v>
      </c>
      <c r="B37" s="229" t="s">
        <v>718</v>
      </c>
      <c r="C37" s="660">
        <v>335.5269376</v>
      </c>
      <c r="D37" s="660">
        <v>284.11555200000004</v>
      </c>
      <c r="E37" s="266">
        <f t="shared" si="0"/>
        <v>619.64248960000009</v>
      </c>
      <c r="F37" s="660">
        <v>36.468679999999999</v>
      </c>
      <c r="G37" s="660">
        <v>30.87884</v>
      </c>
      <c r="H37" s="266">
        <f t="shared" si="1"/>
        <v>67.347520000000003</v>
      </c>
      <c r="I37" s="660">
        <v>298.11281039497965</v>
      </c>
      <c r="J37" s="660">
        <v>243.75182524688907</v>
      </c>
      <c r="K37" s="266">
        <f t="shared" si="2"/>
        <v>541.86463564186874</v>
      </c>
      <c r="L37" s="697">
        <v>272.0784688</v>
      </c>
      <c r="M37" s="697">
        <v>230.389026</v>
      </c>
      <c r="N37" s="266">
        <f t="shared" si="3"/>
        <v>502.4674948</v>
      </c>
      <c r="O37" s="266">
        <f t="shared" si="4"/>
        <v>62.503021594979657</v>
      </c>
      <c r="P37" s="266">
        <f t="shared" si="5"/>
        <v>44.241639246889065</v>
      </c>
      <c r="Q37" s="266">
        <f t="shared" si="6"/>
        <v>106.74466084186878</v>
      </c>
    </row>
    <row r="38" spans="1:17">
      <c r="A38" s="221">
        <v>26</v>
      </c>
      <c r="B38" s="229" t="s">
        <v>719</v>
      </c>
      <c r="C38" s="660">
        <v>475.15398799999997</v>
      </c>
      <c r="D38" s="660">
        <v>402.34813500000001</v>
      </c>
      <c r="E38" s="266">
        <f t="shared" si="0"/>
        <v>877.50212299999998</v>
      </c>
      <c r="F38" s="660">
        <v>30.717199999999998</v>
      </c>
      <c r="G38" s="660">
        <v>26.010539999999999</v>
      </c>
      <c r="H38" s="266">
        <f t="shared" si="1"/>
        <v>56.727739999999997</v>
      </c>
      <c r="I38" s="660">
        <v>444.63881981228974</v>
      </c>
      <c r="J38" s="660">
        <v>370.51</v>
      </c>
      <c r="K38" s="266">
        <f t="shared" si="2"/>
        <v>815.14881981228973</v>
      </c>
      <c r="L38" s="697">
        <v>464.16545520000005</v>
      </c>
      <c r="M38" s="697">
        <v>393.04332899999997</v>
      </c>
      <c r="N38" s="266">
        <f t="shared" si="3"/>
        <v>857.20878420000008</v>
      </c>
      <c r="O38" s="266">
        <f t="shared" si="4"/>
        <v>11.190564612289677</v>
      </c>
      <c r="P38" s="266">
        <f t="shared" si="5"/>
        <v>3.4772110000000112</v>
      </c>
      <c r="Q38" s="266">
        <f t="shared" si="6"/>
        <v>14.667775612289688</v>
      </c>
    </row>
    <row r="39" spans="1:17">
      <c r="A39" s="221">
        <v>27</v>
      </c>
      <c r="B39" s="229" t="s">
        <v>720</v>
      </c>
      <c r="C39" s="660">
        <v>551.31258079999998</v>
      </c>
      <c r="D39" s="660">
        <v>466.837266</v>
      </c>
      <c r="E39" s="266">
        <f t="shared" si="0"/>
        <v>1018.1498468</v>
      </c>
      <c r="F39" s="660">
        <v>11.94529</v>
      </c>
      <c r="G39" s="660">
        <v>10.11434</v>
      </c>
      <c r="H39" s="266">
        <f t="shared" si="1"/>
        <v>22.059629999999999</v>
      </c>
      <c r="I39" s="660">
        <v>541.34641035492405</v>
      </c>
      <c r="J39" s="660">
        <v>440.23768291319158</v>
      </c>
      <c r="K39" s="266">
        <f t="shared" si="2"/>
        <v>981.58409326811557</v>
      </c>
      <c r="L39" s="697">
        <v>507.16808479999997</v>
      </c>
      <c r="M39" s="697">
        <v>429.45684600000004</v>
      </c>
      <c r="N39" s="266">
        <f t="shared" si="3"/>
        <v>936.62493080000002</v>
      </c>
      <c r="O39" s="266">
        <f t="shared" si="4"/>
        <v>46.123615554924072</v>
      </c>
      <c r="P39" s="266">
        <f t="shared" si="5"/>
        <v>20.895176913191563</v>
      </c>
      <c r="Q39" s="266">
        <f t="shared" si="6"/>
        <v>67.018792468115521</v>
      </c>
    </row>
    <row r="40" spans="1:17">
      <c r="A40" s="221">
        <v>28</v>
      </c>
      <c r="B40" s="229" t="s">
        <v>721</v>
      </c>
      <c r="C40" s="660">
        <v>373.37803680000002</v>
      </c>
      <c r="D40" s="660">
        <v>316.16688600000003</v>
      </c>
      <c r="E40" s="266">
        <f t="shared" si="0"/>
        <v>689.54492279999999</v>
      </c>
      <c r="F40" s="660">
        <v>103.13303000000001</v>
      </c>
      <c r="G40" s="660">
        <v>87.330380000000005</v>
      </c>
      <c r="H40" s="266">
        <f t="shared" si="1"/>
        <v>190.46341000000001</v>
      </c>
      <c r="I40" s="660">
        <v>264.58727478235829</v>
      </c>
      <c r="J40" s="660">
        <v>219.45561094841494</v>
      </c>
      <c r="K40" s="266">
        <f t="shared" si="2"/>
        <v>484.04288573077326</v>
      </c>
      <c r="L40" s="697">
        <v>290.89125280000002</v>
      </c>
      <c r="M40" s="697">
        <v>246.31920600000001</v>
      </c>
      <c r="N40" s="266">
        <f t="shared" si="3"/>
        <v>537.21045879999997</v>
      </c>
      <c r="O40" s="266">
        <f t="shared" si="4"/>
        <v>76.829051982358294</v>
      </c>
      <c r="P40" s="266">
        <f t="shared" si="5"/>
        <v>60.466784948414954</v>
      </c>
      <c r="Q40" s="266">
        <f t="shared" si="6"/>
        <v>137.29583693077325</v>
      </c>
    </row>
    <row r="41" spans="1:17">
      <c r="A41" s="221">
        <v>29</v>
      </c>
      <c r="B41" s="229" t="s">
        <v>722</v>
      </c>
      <c r="C41" s="660">
        <v>211.98038079999998</v>
      </c>
      <c r="D41" s="660">
        <v>179.49951600000003</v>
      </c>
      <c r="E41" s="266">
        <f t="shared" si="0"/>
        <v>391.47989680000001</v>
      </c>
      <c r="F41" s="660">
        <v>6.3616425000000003</v>
      </c>
      <c r="G41" s="660">
        <v>2.1205474999999998</v>
      </c>
      <c r="H41" s="266">
        <f t="shared" si="1"/>
        <v>8.4821899999999992</v>
      </c>
      <c r="I41" s="660">
        <v>206.24948413728072</v>
      </c>
      <c r="J41" s="660">
        <v>171.00117917812938</v>
      </c>
      <c r="K41" s="266">
        <f t="shared" si="2"/>
        <v>377.25066331541007</v>
      </c>
      <c r="L41" s="697">
        <v>197.33873359999998</v>
      </c>
      <c r="M41" s="697">
        <v>167.101347</v>
      </c>
      <c r="N41" s="266">
        <f t="shared" si="3"/>
        <v>364.44008059999999</v>
      </c>
      <c r="O41" s="266">
        <f t="shared" si="4"/>
        <v>15.272393037280722</v>
      </c>
      <c r="P41" s="266">
        <f t="shared" si="5"/>
        <v>6.020379678129359</v>
      </c>
      <c r="Q41" s="266">
        <f t="shared" si="6"/>
        <v>21.292772715410081</v>
      </c>
    </row>
    <row r="42" spans="1:17">
      <c r="A42" s="221">
        <v>30</v>
      </c>
      <c r="B42" s="229" t="s">
        <v>723</v>
      </c>
      <c r="C42" s="660">
        <v>849.60484799999995</v>
      </c>
      <c r="D42" s="660">
        <v>719.42345999999998</v>
      </c>
      <c r="E42" s="266">
        <f t="shared" si="0"/>
        <v>1569.0283079999999</v>
      </c>
      <c r="F42" s="660">
        <v>0</v>
      </c>
      <c r="G42" s="660">
        <v>0</v>
      </c>
      <c r="H42" s="266">
        <f t="shared" si="1"/>
        <v>0</v>
      </c>
      <c r="I42" s="660">
        <v>854.01021123004352</v>
      </c>
      <c r="J42" s="660">
        <v>693.67328293520961</v>
      </c>
      <c r="K42" s="266">
        <f t="shared" si="2"/>
        <v>1547.6834941652533</v>
      </c>
      <c r="L42" s="697">
        <v>683.31050640000001</v>
      </c>
      <c r="M42" s="697">
        <v>578.60970300000008</v>
      </c>
      <c r="N42" s="266">
        <f t="shared" si="3"/>
        <v>1261.9202094000002</v>
      </c>
      <c r="O42" s="266">
        <f t="shared" si="4"/>
        <v>170.69970483004352</v>
      </c>
      <c r="P42" s="266">
        <f t="shared" si="5"/>
        <v>115.06357993520953</v>
      </c>
      <c r="Q42" s="266">
        <f t="shared" si="6"/>
        <v>285.76328476525305</v>
      </c>
    </row>
    <row r="43" spans="1:17">
      <c r="A43" s="394"/>
      <c r="B43" s="371" t="s">
        <v>18</v>
      </c>
      <c r="C43" s="404">
        <f t="shared" ref="C43:H43" si="7">SUM(C13:C42)</f>
        <v>17555.026852799998</v>
      </c>
      <c r="D43" s="404">
        <f t="shared" si="7"/>
        <v>14865.143706000001</v>
      </c>
      <c r="E43" s="404">
        <f t="shared" si="7"/>
        <v>32420.170558799993</v>
      </c>
      <c r="F43" s="404">
        <f t="shared" si="7"/>
        <v>1236.3855798999998</v>
      </c>
      <c r="G43" s="404">
        <f t="shared" si="7"/>
        <v>1047.3642421999998</v>
      </c>
      <c r="H43" s="404">
        <f t="shared" si="7"/>
        <v>2283.7498221000005</v>
      </c>
      <c r="I43" s="404">
        <f>SUM(I13:I42)</f>
        <v>16318.631366624655</v>
      </c>
      <c r="J43" s="404">
        <f>SUM(J13:J42)</f>
        <v>13308.926456305999</v>
      </c>
      <c r="K43" s="420">
        <f t="shared" si="2"/>
        <v>29627.557822930656</v>
      </c>
      <c r="L43" s="404">
        <f t="shared" ref="L43:Q43" si="8">SUM(L13:L42)</f>
        <v>14974.380367999996</v>
      </c>
      <c r="M43" s="404">
        <f t="shared" si="8"/>
        <v>12679.91886</v>
      </c>
      <c r="N43" s="404">
        <f t="shared" si="8"/>
        <v>27654.299228</v>
      </c>
      <c r="O43" s="404">
        <f t="shared" si="8"/>
        <v>2580.6365785246553</v>
      </c>
      <c r="P43" s="404">
        <f t="shared" si="8"/>
        <v>1676.3718385059997</v>
      </c>
      <c r="Q43" s="404">
        <f t="shared" si="8"/>
        <v>4257.0084170306563</v>
      </c>
    </row>
    <row r="44" spans="1:17" s="661" customFormat="1">
      <c r="A44" s="668"/>
      <c r="B44" s="669"/>
      <c r="C44" s="670"/>
      <c r="D44" s="670"/>
      <c r="E44" s="670"/>
      <c r="F44" s="670"/>
      <c r="G44" s="670"/>
      <c r="H44" s="670"/>
      <c r="I44" s="670"/>
      <c r="J44" s="670"/>
      <c r="K44" s="671"/>
      <c r="L44" s="670"/>
      <c r="M44" s="670"/>
      <c r="N44" s="670"/>
      <c r="O44" s="670"/>
      <c r="P44" s="670"/>
      <c r="Q44" s="670"/>
    </row>
    <row r="45" spans="1:17" ht="33" customHeight="1">
      <c r="A45" s="1063" t="s">
        <v>1022</v>
      </c>
      <c r="B45" s="1063"/>
      <c r="C45" s="1063"/>
      <c r="D45" s="1063"/>
      <c r="E45" s="1063"/>
      <c r="F45" s="1063"/>
      <c r="G45" s="1063"/>
      <c r="H45" s="1063"/>
      <c r="I45" s="1063"/>
      <c r="J45" s="1063"/>
      <c r="K45" s="1063"/>
      <c r="L45" s="1063"/>
      <c r="M45" s="1063"/>
      <c r="N45" s="1063"/>
      <c r="O45" s="1063"/>
      <c r="P45" s="1063"/>
      <c r="Q45" s="1063"/>
    </row>
    <row r="46" spans="1:17" s="661" customFormat="1" ht="14.25">
      <c r="A46" s="275"/>
      <c r="B46" s="24"/>
      <c r="C46" s="24"/>
      <c r="D46" s="24"/>
      <c r="E46" s="18"/>
      <c r="F46" s="18"/>
      <c r="G46" s="18"/>
      <c r="H46" s="18"/>
      <c r="I46" s="18"/>
      <c r="J46" s="18"/>
      <c r="K46" s="18"/>
      <c r="L46" s="18"/>
      <c r="M46" s="18"/>
      <c r="N46" s="18"/>
      <c r="O46" s="18"/>
      <c r="P46" s="18"/>
      <c r="Q46" s="18"/>
    </row>
    <row r="47" spans="1:17" ht="11.25" customHeight="1">
      <c r="A47" s="18" t="s">
        <v>399</v>
      </c>
      <c r="B47" s="18"/>
      <c r="C47" s="18"/>
      <c r="D47" s="18"/>
      <c r="E47" s="18"/>
      <c r="F47" s="18"/>
      <c r="G47" s="18"/>
      <c r="H47" s="18"/>
      <c r="I47" s="18"/>
      <c r="J47" s="18"/>
      <c r="K47" s="18"/>
      <c r="L47" s="503"/>
      <c r="M47" s="503"/>
      <c r="N47" s="18"/>
      <c r="O47" s="18"/>
    </row>
    <row r="48" spans="1:17" ht="14.25" customHeight="1">
      <c r="A48" s="1062" t="s">
        <v>402</v>
      </c>
      <c r="B48" s="1062"/>
      <c r="C48" s="1062"/>
      <c r="D48" s="1062"/>
      <c r="E48" s="1062"/>
      <c r="F48" s="1062"/>
      <c r="G48" s="1062"/>
      <c r="H48" s="1062"/>
      <c r="I48" s="1062"/>
      <c r="J48" s="1062"/>
      <c r="K48" s="1062"/>
      <c r="L48" s="1062"/>
      <c r="M48" s="1062"/>
      <c r="N48" s="1062"/>
      <c r="O48" s="1062"/>
      <c r="P48" s="1062"/>
      <c r="Q48" s="1062"/>
    </row>
    <row r="49" spans="1:17" ht="15.75" customHeight="1">
      <c r="A49" s="27"/>
      <c r="B49" s="34"/>
      <c r="C49" s="34"/>
      <c r="D49" s="34"/>
      <c r="E49" s="34"/>
      <c r="F49" s="34"/>
      <c r="G49" s="34"/>
      <c r="H49" s="34"/>
      <c r="I49" s="34"/>
      <c r="J49" s="34"/>
      <c r="K49" s="34"/>
      <c r="L49" s="34"/>
      <c r="M49" s="34"/>
      <c r="N49" s="34"/>
      <c r="O49" s="34"/>
      <c r="P49" s="34"/>
      <c r="Q49" s="34"/>
    </row>
    <row r="50" spans="1:17" ht="15.75" customHeight="1">
      <c r="A50" s="12" t="s">
        <v>11</v>
      </c>
      <c r="B50" s="12"/>
      <c r="C50" s="12"/>
      <c r="D50" s="12"/>
      <c r="E50" s="12"/>
      <c r="F50" s="12"/>
      <c r="G50" s="12"/>
      <c r="H50" s="12"/>
      <c r="I50" s="12"/>
      <c r="J50" s="12"/>
      <c r="K50" s="12"/>
      <c r="L50" s="270"/>
      <c r="M50" s="270"/>
      <c r="P50" s="926" t="s">
        <v>12</v>
      </c>
      <c r="Q50" s="926"/>
    </row>
    <row r="51" spans="1:17" ht="12.75" customHeight="1">
      <c r="A51" s="765"/>
      <c r="B51" s="765"/>
      <c r="C51" s="765"/>
      <c r="D51" s="765"/>
      <c r="E51" s="765"/>
      <c r="F51" s="765"/>
      <c r="G51" s="765"/>
      <c r="H51" s="765"/>
      <c r="I51" s="765"/>
      <c r="J51" s="765"/>
      <c r="K51" s="765"/>
      <c r="L51" s="765"/>
      <c r="M51" s="765"/>
      <c r="N51" s="923" t="s">
        <v>19</v>
      </c>
      <c r="O51" s="923"/>
      <c r="P51" s="923"/>
      <c r="Q51" s="923"/>
    </row>
    <row r="52" spans="1:17" ht="12.75" customHeight="1">
      <c r="B52" s="765"/>
      <c r="C52" s="765"/>
      <c r="D52" s="765"/>
      <c r="E52" s="765"/>
      <c r="F52" s="765"/>
      <c r="G52" s="765"/>
      <c r="H52" s="765"/>
      <c r="I52" s="765"/>
      <c r="J52" s="765"/>
      <c r="K52" s="765"/>
      <c r="L52" s="765"/>
      <c r="M52" s="765"/>
      <c r="N52" s="765"/>
      <c r="O52" s="28" t="s">
        <v>83</v>
      </c>
      <c r="P52" s="765"/>
      <c r="Q52" s="765"/>
    </row>
    <row r="53" spans="1:17">
      <c r="A53" s="12"/>
      <c r="B53" s="12"/>
      <c r="C53" s="270"/>
      <c r="D53" s="12"/>
      <c r="E53" s="12"/>
      <c r="F53" s="12"/>
      <c r="G53" s="12"/>
      <c r="H53" s="12"/>
      <c r="I53" s="12"/>
      <c r="J53" s="12"/>
      <c r="K53" s="12"/>
      <c r="L53" s="12"/>
      <c r="M53" s="12"/>
      <c r="P53" s="28"/>
      <c r="Q53" s="28"/>
    </row>
    <row r="55" spans="1:17">
      <c r="C55" s="249"/>
    </row>
    <row r="59" spans="1:17">
      <c r="I59" s="249"/>
    </row>
  </sheetData>
  <mergeCells count="17">
    <mergeCell ref="P1:Q1"/>
    <mergeCell ref="A2:Q2"/>
    <mergeCell ref="A3:Q3"/>
    <mergeCell ref="N9:Q9"/>
    <mergeCell ref="A5:Q5"/>
    <mergeCell ref="A8:B8"/>
    <mergeCell ref="C10:E10"/>
    <mergeCell ref="F10:H10"/>
    <mergeCell ref="A48:Q48"/>
    <mergeCell ref="A45:Q45"/>
    <mergeCell ref="N51:Q51"/>
    <mergeCell ref="A10:A11"/>
    <mergeCell ref="B10:B11"/>
    <mergeCell ref="I10:K10"/>
    <mergeCell ref="O10:Q10"/>
    <mergeCell ref="L10:N10"/>
    <mergeCell ref="P50:Q50"/>
  </mergeCells>
  <phoneticPr fontId="0" type="noConversion"/>
  <printOptions horizontalCentered="1"/>
  <pageMargins left="0.70866141732283472" right="0.70866141732283472" top="0.23622047244094491" bottom="0" header="0.31496062992125984" footer="0.31496062992125984"/>
  <pageSetup paperSize="9" scale="77" orientation="landscape" r:id="rId1"/>
  <drawing r:id="rId2"/>
</worksheet>
</file>

<file path=xl/worksheets/sheet24.xml><?xml version="1.0" encoding="utf-8"?>
<worksheet xmlns="http://schemas.openxmlformats.org/spreadsheetml/2006/main" xmlns:r="http://schemas.openxmlformats.org/officeDocument/2006/relationships">
  <sheetPr>
    <pageSetUpPr fitToPage="1"/>
  </sheetPr>
  <dimension ref="A1:Q53"/>
  <sheetViews>
    <sheetView topLeftCell="A22" zoomScaleSheetLayoutView="90" workbookViewId="0">
      <selection activeCell="H43" activeCellId="1" sqref="K43 H43"/>
    </sheetView>
  </sheetViews>
  <sheetFormatPr defaultRowHeight="12.75"/>
  <cols>
    <col min="1" max="1" width="7.42578125" style="13" customWidth="1"/>
    <col min="2" max="2" width="17.140625" style="13" customWidth="1"/>
    <col min="3" max="3" width="8.7109375" style="13" customWidth="1"/>
    <col min="4" max="4" width="9.28515625" style="13" customWidth="1"/>
    <col min="5" max="5" width="10" style="13" customWidth="1"/>
    <col min="6" max="7" width="7.28515625" style="13" customWidth="1"/>
    <col min="8" max="8" width="8.140625" style="13" customWidth="1"/>
    <col min="9" max="9" width="9.28515625" style="13" customWidth="1"/>
    <col min="10" max="10" width="10" style="13" customWidth="1"/>
    <col min="11" max="11" width="8.42578125" style="13" customWidth="1"/>
    <col min="12" max="13" width="10.7109375" style="13" customWidth="1"/>
    <col min="14" max="14" width="10.42578125" style="13" customWidth="1"/>
    <col min="15" max="15" width="11.140625" style="13" customWidth="1"/>
    <col min="16" max="16" width="11.85546875" style="13" customWidth="1"/>
    <col min="17" max="17" width="12.140625" style="13" customWidth="1"/>
    <col min="18" max="16384" width="9.140625" style="13"/>
  </cols>
  <sheetData>
    <row r="1" spans="1:17" customFormat="1" ht="15">
      <c r="H1" s="28"/>
      <c r="I1" s="28"/>
      <c r="J1" s="28"/>
      <c r="K1" s="28"/>
      <c r="L1" s="28"/>
      <c r="M1" s="28"/>
      <c r="N1" s="28"/>
      <c r="O1" s="28"/>
      <c r="P1" s="1026" t="s">
        <v>92</v>
      </c>
      <c r="Q1" s="1026"/>
    </row>
    <row r="2" spans="1:17" customFormat="1" ht="15">
      <c r="A2" s="1033" t="s">
        <v>0</v>
      </c>
      <c r="B2" s="1033"/>
      <c r="C2" s="1033"/>
      <c r="D2" s="1033"/>
      <c r="E2" s="1033"/>
      <c r="F2" s="1033"/>
      <c r="G2" s="1033"/>
      <c r="H2" s="1033"/>
      <c r="I2" s="1033"/>
      <c r="J2" s="1033"/>
      <c r="K2" s="1033"/>
      <c r="L2" s="1033"/>
      <c r="M2" s="1033"/>
      <c r="N2" s="1033"/>
      <c r="O2" s="1033"/>
      <c r="P2" s="1033"/>
      <c r="Q2" s="1033"/>
    </row>
    <row r="3" spans="1:17" customFormat="1" ht="20.25">
      <c r="A3" s="909" t="s">
        <v>822</v>
      </c>
      <c r="B3" s="909"/>
      <c r="C3" s="909"/>
      <c r="D3" s="909"/>
      <c r="E3" s="909"/>
      <c r="F3" s="909"/>
      <c r="G3" s="909"/>
      <c r="H3" s="909"/>
      <c r="I3" s="909"/>
      <c r="J3" s="909"/>
      <c r="K3" s="909"/>
      <c r="L3" s="909"/>
      <c r="M3" s="909"/>
      <c r="N3" s="909"/>
      <c r="O3" s="909"/>
      <c r="P3" s="909"/>
      <c r="Q3" s="909"/>
    </row>
    <row r="4" spans="1:17" customFormat="1" ht="10.5" customHeight="1"/>
    <row r="5" spans="1:17" ht="9" customHeight="1">
      <c r="A5" s="21"/>
      <c r="B5" s="21"/>
      <c r="C5" s="21"/>
      <c r="D5" s="21"/>
      <c r="E5" s="20"/>
      <c r="F5" s="20"/>
      <c r="G5" s="20"/>
      <c r="H5" s="20"/>
      <c r="I5" s="20"/>
      <c r="J5" s="20"/>
      <c r="K5" s="20"/>
      <c r="L5" s="20"/>
      <c r="M5" s="20"/>
      <c r="N5" s="21"/>
      <c r="O5" s="21"/>
      <c r="P5" s="20"/>
      <c r="Q5" s="18"/>
    </row>
    <row r="6" spans="1:17" ht="18.600000000000001" customHeight="1">
      <c r="B6" s="90"/>
      <c r="C6" s="90"/>
      <c r="D6" s="910" t="s">
        <v>864</v>
      </c>
      <c r="E6" s="910"/>
      <c r="F6" s="910"/>
      <c r="G6" s="910"/>
      <c r="H6" s="910"/>
      <c r="I6" s="910"/>
      <c r="J6" s="910"/>
      <c r="K6" s="910"/>
      <c r="L6" s="910"/>
      <c r="M6" s="910"/>
      <c r="N6" s="910"/>
      <c r="O6" s="910"/>
    </row>
    <row r="7" spans="1:17" ht="5.45" customHeight="1"/>
    <row r="8" spans="1:17">
      <c r="A8" s="911" t="s">
        <v>744</v>
      </c>
      <c r="B8" s="911"/>
      <c r="Q8" s="26" t="s">
        <v>24</v>
      </c>
    </row>
    <row r="9" spans="1:17" ht="15.75">
      <c r="A9" s="11"/>
      <c r="N9" s="1049" t="s">
        <v>981</v>
      </c>
      <c r="O9" s="1049"/>
      <c r="P9" s="1049"/>
      <c r="Q9" s="1049"/>
    </row>
    <row r="10" spans="1:17" ht="26.25" customHeight="1">
      <c r="A10" s="1034" t="s">
        <v>2</v>
      </c>
      <c r="B10" s="1034" t="s">
        <v>3</v>
      </c>
      <c r="C10" s="893" t="s">
        <v>865</v>
      </c>
      <c r="D10" s="893"/>
      <c r="E10" s="893"/>
      <c r="F10" s="893" t="s">
        <v>866</v>
      </c>
      <c r="G10" s="893"/>
      <c r="H10" s="893"/>
      <c r="I10" s="960" t="s">
        <v>863</v>
      </c>
      <c r="J10" s="961"/>
      <c r="K10" s="1064"/>
      <c r="L10" s="960" t="s">
        <v>93</v>
      </c>
      <c r="M10" s="961"/>
      <c r="N10" s="1064"/>
      <c r="O10" s="864" t="s">
        <v>983</v>
      </c>
      <c r="P10" s="865"/>
      <c r="Q10" s="866"/>
    </row>
    <row r="11" spans="1:17" ht="42" customHeight="1">
      <c r="A11" s="1035"/>
      <c r="B11" s="1035"/>
      <c r="C11" s="349" t="s">
        <v>115</v>
      </c>
      <c r="D11" s="349" t="s">
        <v>404</v>
      </c>
      <c r="E11" s="418" t="s">
        <v>18</v>
      </c>
      <c r="F11" s="349" t="s">
        <v>115</v>
      </c>
      <c r="G11" s="349" t="s">
        <v>405</v>
      </c>
      <c r="H11" s="418" t="s">
        <v>18</v>
      </c>
      <c r="I11" s="349" t="s">
        <v>115</v>
      </c>
      <c r="J11" s="349" t="s">
        <v>405</v>
      </c>
      <c r="K11" s="418" t="s">
        <v>18</v>
      </c>
      <c r="L11" s="349" t="s">
        <v>115</v>
      </c>
      <c r="M11" s="349" t="s">
        <v>405</v>
      </c>
      <c r="N11" s="418" t="s">
        <v>18</v>
      </c>
      <c r="O11" s="349" t="s">
        <v>251</v>
      </c>
      <c r="P11" s="349" t="s">
        <v>406</v>
      </c>
      <c r="Q11" s="349" t="s">
        <v>116</v>
      </c>
    </row>
    <row r="12" spans="1:17" s="56" customFormat="1">
      <c r="A12" s="419">
        <v>1</v>
      </c>
      <c r="B12" s="419">
        <v>2</v>
      </c>
      <c r="C12" s="419">
        <v>3</v>
      </c>
      <c r="D12" s="419">
        <v>4</v>
      </c>
      <c r="E12" s="419">
        <v>5</v>
      </c>
      <c r="F12" s="419">
        <v>6</v>
      </c>
      <c r="G12" s="419">
        <v>7</v>
      </c>
      <c r="H12" s="419">
        <v>8</v>
      </c>
      <c r="I12" s="419">
        <v>9</v>
      </c>
      <c r="J12" s="419">
        <v>10</v>
      </c>
      <c r="K12" s="419">
        <v>11</v>
      </c>
      <c r="L12" s="419">
        <v>12</v>
      </c>
      <c r="M12" s="419">
        <v>13</v>
      </c>
      <c r="N12" s="419">
        <v>14</v>
      </c>
      <c r="O12" s="419">
        <v>15</v>
      </c>
      <c r="P12" s="419">
        <v>16</v>
      </c>
      <c r="Q12" s="419">
        <v>17</v>
      </c>
    </row>
    <row r="13" spans="1:17" s="56" customFormat="1">
      <c r="A13" s="221">
        <v>1</v>
      </c>
      <c r="B13" s="120" t="s">
        <v>694</v>
      </c>
      <c r="C13" s="266">
        <v>421.4880915</v>
      </c>
      <c r="D13" s="266">
        <v>354.45898800000003</v>
      </c>
      <c r="E13" s="266">
        <f>C13+D13</f>
        <v>775.94707949999997</v>
      </c>
      <c r="F13" s="266">
        <v>0</v>
      </c>
      <c r="G13" s="266">
        <v>0</v>
      </c>
      <c r="H13" s="266">
        <f>F13+G13</f>
        <v>0</v>
      </c>
      <c r="I13" s="266">
        <v>422.43044941614505</v>
      </c>
      <c r="J13" s="266">
        <v>348.34696954551725</v>
      </c>
      <c r="K13" s="266">
        <f>I13+J13</f>
        <v>770.77741896166231</v>
      </c>
      <c r="L13" s="421">
        <v>400.38490659999997</v>
      </c>
      <c r="M13" s="421">
        <v>336.71183520000005</v>
      </c>
      <c r="N13" s="266">
        <f>L13+M13</f>
        <v>737.09674180000002</v>
      </c>
      <c r="O13" s="266">
        <f>(F13+I13)-L13</f>
        <v>22.045542816145087</v>
      </c>
      <c r="P13" s="266">
        <f>(G13+J13)-M13</f>
        <v>11.635134345517201</v>
      </c>
      <c r="Q13" s="266">
        <f>(H13+K13)-N13</f>
        <v>33.680677161662288</v>
      </c>
    </row>
    <row r="14" spans="1:17" s="56" customFormat="1">
      <c r="A14" s="221">
        <v>2</v>
      </c>
      <c r="B14" s="120" t="s">
        <v>695</v>
      </c>
      <c r="C14" s="266">
        <v>953.28041900000005</v>
      </c>
      <c r="D14" s="266">
        <v>801.68056799999999</v>
      </c>
      <c r="E14" s="266">
        <f t="shared" ref="E14:E42" si="0">C14+D14</f>
        <v>1754.9609869999999</v>
      </c>
      <c r="F14" s="266">
        <v>0</v>
      </c>
      <c r="G14" s="266">
        <v>0</v>
      </c>
      <c r="H14" s="266">
        <f t="shared" ref="H14:H42" si="1">F14+G14</f>
        <v>0</v>
      </c>
      <c r="I14" s="266">
        <v>955.41175169306314</v>
      </c>
      <c r="J14" s="266">
        <v>787.85699051518566</v>
      </c>
      <c r="K14" s="266">
        <f t="shared" ref="K14:K42" si="2">I14+J14</f>
        <v>1743.2687422082488</v>
      </c>
      <c r="L14" s="421">
        <v>891.21512409999991</v>
      </c>
      <c r="M14" s="421">
        <v>749.48549519999995</v>
      </c>
      <c r="N14" s="266">
        <f>L14+M14</f>
        <v>1640.7006192999997</v>
      </c>
      <c r="O14" s="266">
        <f t="shared" ref="O14:O42" si="3">(F14+I14)-L14</f>
        <v>64.196627593063226</v>
      </c>
      <c r="P14" s="266">
        <f t="shared" ref="P14:P42" si="4">(G14+J14)-M14</f>
        <v>38.371495315185712</v>
      </c>
      <c r="Q14" s="266">
        <f t="shared" ref="Q14:Q42" si="5">(H14+K14)-N14</f>
        <v>102.56812290824905</v>
      </c>
    </row>
    <row r="15" spans="1:17" s="56" customFormat="1">
      <c r="A15" s="221">
        <v>3</v>
      </c>
      <c r="B15" s="120" t="s">
        <v>696</v>
      </c>
      <c r="C15" s="266">
        <v>474.05994159999995</v>
      </c>
      <c r="D15" s="266">
        <v>398.67035520000002</v>
      </c>
      <c r="E15" s="266">
        <f t="shared" si="0"/>
        <v>872.73029679999991</v>
      </c>
      <c r="F15" s="266">
        <v>82.618120000000005</v>
      </c>
      <c r="G15" s="266">
        <v>69.226830000000007</v>
      </c>
      <c r="H15" s="266">
        <f t="shared" si="1"/>
        <v>151.84495000000001</v>
      </c>
      <c r="I15" s="266">
        <v>387.36177932926978</v>
      </c>
      <c r="J15" s="266">
        <v>321.58897307794291</v>
      </c>
      <c r="K15" s="266">
        <f t="shared" si="2"/>
        <v>708.95075240721269</v>
      </c>
      <c r="L15" s="421">
        <v>462.67294990000005</v>
      </c>
      <c r="M15" s="421">
        <v>389.09423279999999</v>
      </c>
      <c r="N15" s="266">
        <f t="shared" ref="N15:N42" si="6">L15+M15</f>
        <v>851.76718270000003</v>
      </c>
      <c r="O15" s="266">
        <f t="shared" si="3"/>
        <v>7.3069494292697073</v>
      </c>
      <c r="P15" s="266">
        <f t="shared" si="4"/>
        <v>1.7215702779429307</v>
      </c>
      <c r="Q15" s="266">
        <f t="shared" si="5"/>
        <v>9.0285197072126948</v>
      </c>
    </row>
    <row r="16" spans="1:17" s="56" customFormat="1">
      <c r="A16" s="221">
        <v>4</v>
      </c>
      <c r="B16" s="120" t="s">
        <v>697</v>
      </c>
      <c r="C16" s="266">
        <v>575.98495709999997</v>
      </c>
      <c r="D16" s="266">
        <v>484.38627120000007</v>
      </c>
      <c r="E16" s="266">
        <f t="shared" si="0"/>
        <v>1060.3712283</v>
      </c>
      <c r="F16" s="266">
        <v>-69.768540000000002</v>
      </c>
      <c r="G16" s="266">
        <v>45.869500000000002</v>
      </c>
      <c r="H16" s="266">
        <f t="shared" si="1"/>
        <v>-23.899039999999999</v>
      </c>
      <c r="I16" s="266">
        <v>651.3818030918859</v>
      </c>
      <c r="J16" s="266">
        <v>429.5149150276888</v>
      </c>
      <c r="K16" s="266">
        <f t="shared" si="2"/>
        <v>1080.8967181195746</v>
      </c>
      <c r="L16" s="421">
        <v>557.44182060000003</v>
      </c>
      <c r="M16" s="421">
        <v>468.79204320000002</v>
      </c>
      <c r="N16" s="266">
        <f t="shared" si="6"/>
        <v>1026.2338638000001</v>
      </c>
      <c r="O16" s="266">
        <f t="shared" si="3"/>
        <v>24.171442491885841</v>
      </c>
      <c r="P16" s="266">
        <f t="shared" si="4"/>
        <v>6.5923718276887939</v>
      </c>
      <c r="Q16" s="266">
        <f t="shared" si="5"/>
        <v>30.763814319574522</v>
      </c>
    </row>
    <row r="17" spans="1:17" s="56" customFormat="1">
      <c r="A17" s="221">
        <v>5</v>
      </c>
      <c r="B17" s="120" t="s">
        <v>698</v>
      </c>
      <c r="C17" s="266">
        <v>629.55876690000002</v>
      </c>
      <c r="D17" s="266">
        <v>529.44025680000004</v>
      </c>
      <c r="E17" s="266">
        <f t="shared" si="0"/>
        <v>1158.9990237000002</v>
      </c>
      <c r="F17" s="266">
        <v>1.46607</v>
      </c>
      <c r="G17" s="266">
        <v>1.24136</v>
      </c>
      <c r="H17" s="266">
        <f t="shared" si="1"/>
        <v>2.70743</v>
      </c>
      <c r="I17" s="266">
        <v>629.40904774278329</v>
      </c>
      <c r="J17" s="266">
        <v>519.0520433924803</v>
      </c>
      <c r="K17" s="266">
        <f t="shared" si="2"/>
        <v>1148.4610911352636</v>
      </c>
      <c r="L17" s="421">
        <v>533.20375990000002</v>
      </c>
      <c r="M17" s="421">
        <v>448.4085528</v>
      </c>
      <c r="N17" s="266">
        <f t="shared" si="6"/>
        <v>981.61231270000007</v>
      </c>
      <c r="O17" s="266">
        <f t="shared" si="3"/>
        <v>97.671357842783209</v>
      </c>
      <c r="P17" s="266">
        <f t="shared" si="4"/>
        <v>71.884850592480291</v>
      </c>
      <c r="Q17" s="266">
        <f t="shared" si="5"/>
        <v>169.55620843526344</v>
      </c>
    </row>
    <row r="18" spans="1:17" s="56" customFormat="1">
      <c r="A18" s="221">
        <v>6</v>
      </c>
      <c r="B18" s="120" t="s">
        <v>699</v>
      </c>
      <c r="C18" s="266">
        <v>192.15458989999999</v>
      </c>
      <c r="D18" s="266">
        <v>161.59631280000002</v>
      </c>
      <c r="E18" s="266">
        <f t="shared" si="0"/>
        <v>353.75090269999998</v>
      </c>
      <c r="F18" s="266">
        <v>9.5567600000000006</v>
      </c>
      <c r="G18" s="266">
        <v>8.0369700000000002</v>
      </c>
      <c r="H18" s="266">
        <f t="shared" si="1"/>
        <v>17.593730000000001</v>
      </c>
      <c r="I18" s="266">
        <v>182.43288992037876</v>
      </c>
      <c r="J18" s="266">
        <v>150.65909861792468</v>
      </c>
      <c r="K18" s="266">
        <f t="shared" si="2"/>
        <v>333.09198853830344</v>
      </c>
      <c r="L18" s="421">
        <v>162.6472904</v>
      </c>
      <c r="M18" s="421">
        <v>136.7815488</v>
      </c>
      <c r="N18" s="266">
        <f t="shared" si="6"/>
        <v>299.42883919999997</v>
      </c>
      <c r="O18" s="266">
        <f t="shared" si="3"/>
        <v>29.34235952037875</v>
      </c>
      <c r="P18" s="266">
        <f t="shared" si="4"/>
        <v>21.914519817924685</v>
      </c>
      <c r="Q18" s="266">
        <f t="shared" si="5"/>
        <v>51.256879338303463</v>
      </c>
    </row>
    <row r="19" spans="1:17" s="56" customFormat="1">
      <c r="A19" s="221">
        <v>7</v>
      </c>
      <c r="B19" s="120" t="s">
        <v>700</v>
      </c>
      <c r="C19" s="266">
        <v>647.55857390000006</v>
      </c>
      <c r="D19" s="266">
        <v>544.57756080000001</v>
      </c>
      <c r="E19" s="266">
        <f t="shared" si="0"/>
        <v>1192.1361347000002</v>
      </c>
      <c r="F19" s="266">
        <v>-21.249960000000002</v>
      </c>
      <c r="G19" s="266">
        <v>-1.48394</v>
      </c>
      <c r="H19" s="266">
        <f t="shared" si="1"/>
        <v>-22.733900000000002</v>
      </c>
      <c r="I19" s="266">
        <v>671.57836597570054</v>
      </c>
      <c r="J19" s="266">
        <v>536.69221903854964</v>
      </c>
      <c r="K19" s="266">
        <f t="shared" si="2"/>
        <v>1208.2705850142502</v>
      </c>
      <c r="L19" s="421">
        <v>578.85987320000004</v>
      </c>
      <c r="M19" s="421">
        <v>486.80399039999998</v>
      </c>
      <c r="N19" s="266">
        <f t="shared" si="6"/>
        <v>1065.6638636</v>
      </c>
      <c r="O19" s="266">
        <f t="shared" si="3"/>
        <v>71.46853277570051</v>
      </c>
      <c r="P19" s="266">
        <f t="shared" si="4"/>
        <v>48.404288638549701</v>
      </c>
      <c r="Q19" s="266">
        <f t="shared" si="5"/>
        <v>119.87282141425021</v>
      </c>
    </row>
    <row r="20" spans="1:17" s="56" customFormat="1">
      <c r="A20" s="221">
        <v>8</v>
      </c>
      <c r="B20" s="120" t="s">
        <v>701</v>
      </c>
      <c r="C20" s="266">
        <v>134.7591462</v>
      </c>
      <c r="D20" s="266">
        <v>113.3284464</v>
      </c>
      <c r="E20" s="266">
        <f t="shared" si="0"/>
        <v>248.08759259999999</v>
      </c>
      <c r="F20" s="266">
        <v>2.3850500000000001</v>
      </c>
      <c r="G20" s="266">
        <v>2.00569</v>
      </c>
      <c r="H20" s="266">
        <f t="shared" si="1"/>
        <v>4.3907400000000001</v>
      </c>
      <c r="I20" s="266">
        <v>132.52700739747428</v>
      </c>
      <c r="J20" s="266">
        <v>109.34020819918435</v>
      </c>
      <c r="K20" s="535">
        <f t="shared" si="2"/>
        <v>241.86721559665864</v>
      </c>
      <c r="L20" s="538">
        <v>124.89236409999999</v>
      </c>
      <c r="M20" s="538">
        <v>105.03077519999999</v>
      </c>
      <c r="N20" s="535">
        <f t="shared" si="6"/>
        <v>229.9231393</v>
      </c>
      <c r="O20" s="266">
        <f t="shared" si="3"/>
        <v>10.019693297474291</v>
      </c>
      <c r="P20" s="266">
        <f t="shared" si="4"/>
        <v>6.3151229991843536</v>
      </c>
      <c r="Q20" s="266">
        <f t="shared" si="5"/>
        <v>16.33481629665863</v>
      </c>
    </row>
    <row r="21" spans="1:17" s="56" customFormat="1">
      <c r="A21" s="221">
        <v>9</v>
      </c>
      <c r="B21" s="120" t="s">
        <v>702</v>
      </c>
      <c r="C21" s="266">
        <v>395.87161740000005</v>
      </c>
      <c r="D21" s="266">
        <v>332.91629280000001</v>
      </c>
      <c r="E21" s="266">
        <f t="shared" si="0"/>
        <v>728.78791020000006</v>
      </c>
      <c r="F21" s="266">
        <v>18.776576807999998</v>
      </c>
      <c r="G21" s="266">
        <v>15.917763192000002</v>
      </c>
      <c r="H21" s="266">
        <f t="shared" si="1"/>
        <v>34.694339999999997</v>
      </c>
      <c r="I21" s="266">
        <v>376.81197411182927</v>
      </c>
      <c r="J21" s="266">
        <v>311.03258749649916</v>
      </c>
      <c r="K21" s="535">
        <f t="shared" si="2"/>
        <v>687.84456160832838</v>
      </c>
      <c r="L21" s="538">
        <v>367.12998770000002</v>
      </c>
      <c r="M21" s="538">
        <v>308.74543440000002</v>
      </c>
      <c r="N21" s="535">
        <f t="shared" si="6"/>
        <v>675.87542210000004</v>
      </c>
      <c r="O21" s="266">
        <f t="shared" si="3"/>
        <v>28.458563219829273</v>
      </c>
      <c r="P21" s="266">
        <f t="shared" si="4"/>
        <v>18.204916288499135</v>
      </c>
      <c r="Q21" s="266">
        <f t="shared" si="5"/>
        <v>46.663479508328351</v>
      </c>
    </row>
    <row r="22" spans="1:17" s="56" customFormat="1">
      <c r="A22" s="221">
        <v>10</v>
      </c>
      <c r="B22" s="120" t="s">
        <v>703</v>
      </c>
      <c r="C22" s="266">
        <v>226.10595000000001</v>
      </c>
      <c r="D22" s="266">
        <v>190.14840000000001</v>
      </c>
      <c r="E22" s="266">
        <f t="shared" si="0"/>
        <v>416.25435000000004</v>
      </c>
      <c r="F22" s="266">
        <v>12.258240000000001</v>
      </c>
      <c r="G22" s="266">
        <v>4.8681200000000002</v>
      </c>
      <c r="H22" s="266">
        <f t="shared" si="1"/>
        <v>17.126360000000002</v>
      </c>
      <c r="I22" s="266">
        <v>213.59061027275789</v>
      </c>
      <c r="J22" s="266">
        <v>181.93257579116457</v>
      </c>
      <c r="K22" s="535">
        <f t="shared" si="2"/>
        <v>395.52318606392248</v>
      </c>
      <c r="L22" s="702">
        <v>185.29246260000002</v>
      </c>
      <c r="M22" s="538">
        <v>155.82546720000002</v>
      </c>
      <c r="N22" s="535">
        <f t="shared" si="6"/>
        <v>341.11792980000007</v>
      </c>
      <c r="O22" s="266">
        <f t="shared" si="3"/>
        <v>40.556387672757864</v>
      </c>
      <c r="P22" s="266">
        <f t="shared" si="4"/>
        <v>30.975228591164552</v>
      </c>
      <c r="Q22" s="266">
        <f t="shared" si="5"/>
        <v>71.531616263922388</v>
      </c>
    </row>
    <row r="23" spans="1:17" s="56" customFormat="1">
      <c r="A23" s="221">
        <v>11</v>
      </c>
      <c r="B23" s="120" t="s">
        <v>704</v>
      </c>
      <c r="C23" s="266">
        <v>1195.6393966999999</v>
      </c>
      <c r="D23" s="266">
        <v>1005.4972824000001</v>
      </c>
      <c r="E23" s="266">
        <f t="shared" si="0"/>
        <v>2201.1366791</v>
      </c>
      <c r="F23" s="266">
        <v>127.29734000000001</v>
      </c>
      <c r="G23" s="266">
        <v>107.04975</v>
      </c>
      <c r="H23" s="266">
        <f t="shared" si="1"/>
        <v>234.34709000000001</v>
      </c>
      <c r="I23" s="266">
        <v>1063.0956745779747</v>
      </c>
      <c r="J23" s="266">
        <v>879.59378062835162</v>
      </c>
      <c r="K23" s="535">
        <f t="shared" si="2"/>
        <v>1942.6894552063263</v>
      </c>
      <c r="L23" s="538">
        <v>1124.942861</v>
      </c>
      <c r="M23" s="538">
        <v>946.04359199999999</v>
      </c>
      <c r="N23" s="535">
        <f t="shared" si="6"/>
        <v>2070.986453</v>
      </c>
      <c r="O23" s="266">
        <f t="shared" si="3"/>
        <v>65.450153577974788</v>
      </c>
      <c r="P23" s="266">
        <f t="shared" si="4"/>
        <v>40.599938628351651</v>
      </c>
      <c r="Q23" s="266">
        <f t="shared" si="5"/>
        <v>106.05009220632655</v>
      </c>
    </row>
    <row r="24" spans="1:17" s="56" customFormat="1">
      <c r="A24" s="221">
        <v>12</v>
      </c>
      <c r="B24" s="120" t="s">
        <v>705</v>
      </c>
      <c r="C24" s="266">
        <v>326.14231580000001</v>
      </c>
      <c r="D24" s="266">
        <v>274.27601759999999</v>
      </c>
      <c r="E24" s="266">
        <f t="shared" si="0"/>
        <v>600.41833339999994</v>
      </c>
      <c r="F24" s="266">
        <v>51.256590000000003</v>
      </c>
      <c r="G24" s="266">
        <v>43.402760000000001</v>
      </c>
      <c r="H24" s="266">
        <f t="shared" si="1"/>
        <v>94.659350000000003</v>
      </c>
      <c r="I24" s="266">
        <v>272.42607303313827</v>
      </c>
      <c r="J24" s="266">
        <v>225.52931330543632</v>
      </c>
      <c r="K24" s="535">
        <f t="shared" si="2"/>
        <v>497.95538633857461</v>
      </c>
      <c r="L24" s="538">
        <v>289.23115480000001</v>
      </c>
      <c r="M24" s="538">
        <v>243.23482560000002</v>
      </c>
      <c r="N24" s="535">
        <f t="shared" si="6"/>
        <v>532.46598040000003</v>
      </c>
      <c r="O24" s="266">
        <f t="shared" si="3"/>
        <v>34.45150823313827</v>
      </c>
      <c r="P24" s="266">
        <f t="shared" si="4"/>
        <v>25.697247705436325</v>
      </c>
      <c r="Q24" s="266">
        <f t="shared" si="5"/>
        <v>60.148755938574595</v>
      </c>
    </row>
    <row r="25" spans="1:17" s="56" customFormat="1">
      <c r="A25" s="221">
        <v>13</v>
      </c>
      <c r="B25" s="120" t="s">
        <v>706</v>
      </c>
      <c r="C25" s="266">
        <v>609.82104749999996</v>
      </c>
      <c r="D25" s="266">
        <v>512.84141999999997</v>
      </c>
      <c r="E25" s="266">
        <f t="shared" si="0"/>
        <v>1122.6624674999998</v>
      </c>
      <c r="F25" s="266">
        <v>0</v>
      </c>
      <c r="G25" s="266">
        <v>0</v>
      </c>
      <c r="H25" s="266">
        <f t="shared" si="1"/>
        <v>0</v>
      </c>
      <c r="I25" s="266">
        <v>611.18447793405653</v>
      </c>
      <c r="J25" s="266">
        <v>503.99836956199692</v>
      </c>
      <c r="K25" s="535">
        <f t="shared" si="2"/>
        <v>1115.1828474960535</v>
      </c>
      <c r="L25" s="538">
        <v>576.48528769999996</v>
      </c>
      <c r="M25" s="538">
        <v>484.80703440000008</v>
      </c>
      <c r="N25" s="535">
        <f t="shared" si="6"/>
        <v>1061.2923221000001</v>
      </c>
      <c r="O25" s="266">
        <f t="shared" si="3"/>
        <v>34.699190234056573</v>
      </c>
      <c r="P25" s="266">
        <f t="shared" si="4"/>
        <v>19.191335161996847</v>
      </c>
      <c r="Q25" s="266">
        <f t="shared" si="5"/>
        <v>53.890525396053363</v>
      </c>
    </row>
    <row r="26" spans="1:17" s="56" customFormat="1">
      <c r="A26" s="221">
        <v>14</v>
      </c>
      <c r="B26" s="120" t="s">
        <v>707</v>
      </c>
      <c r="C26" s="266">
        <v>152.87422289999998</v>
      </c>
      <c r="D26" s="266">
        <v>128.56268880000002</v>
      </c>
      <c r="E26" s="266">
        <f t="shared" si="0"/>
        <v>281.4369117</v>
      </c>
      <c r="F26" s="266">
        <v>21.418690000000002</v>
      </c>
      <c r="G26" s="266">
        <v>19.759920000000001</v>
      </c>
      <c r="H26" s="266">
        <f t="shared" si="1"/>
        <v>41.178610000000006</v>
      </c>
      <c r="I26" s="266">
        <v>130.46480143698741</v>
      </c>
      <c r="J26" s="266">
        <v>106.30615293425025</v>
      </c>
      <c r="K26" s="535">
        <f t="shared" si="2"/>
        <v>236.77095437123768</v>
      </c>
      <c r="L26" s="538">
        <v>133.41968779999999</v>
      </c>
      <c r="M26" s="538">
        <v>112.2020016</v>
      </c>
      <c r="N26" s="535">
        <f t="shared" si="6"/>
        <v>245.62168939999998</v>
      </c>
      <c r="O26" s="266">
        <f t="shared" si="3"/>
        <v>18.463803636987421</v>
      </c>
      <c r="P26" s="266">
        <f t="shared" si="4"/>
        <v>13.864071334250255</v>
      </c>
      <c r="Q26" s="266">
        <f t="shared" si="5"/>
        <v>32.327874971237691</v>
      </c>
    </row>
    <row r="27" spans="1:17" s="56" customFormat="1">
      <c r="A27" s="221">
        <v>15</v>
      </c>
      <c r="B27" s="120" t="s">
        <v>708</v>
      </c>
      <c r="C27" s="266">
        <v>659.95450010000002</v>
      </c>
      <c r="D27" s="266">
        <v>555.00216720000003</v>
      </c>
      <c r="E27" s="266">
        <f t="shared" si="0"/>
        <v>1214.9566672999999</v>
      </c>
      <c r="F27" s="266">
        <v>0</v>
      </c>
      <c r="G27" s="266">
        <v>0</v>
      </c>
      <c r="H27" s="266">
        <f t="shared" si="1"/>
        <v>0</v>
      </c>
      <c r="I27" s="266">
        <v>661.43001829376794</v>
      </c>
      <c r="J27" s="266">
        <v>545.43212364425483</v>
      </c>
      <c r="K27" s="535">
        <f t="shared" si="2"/>
        <v>1206.8621419380229</v>
      </c>
      <c r="L27" s="702">
        <v>608.19046539999999</v>
      </c>
      <c r="M27" s="538">
        <v>511.4701488</v>
      </c>
      <c r="N27" s="535">
        <f t="shared" si="6"/>
        <v>1119.6606142000001</v>
      </c>
      <c r="O27" s="266">
        <f t="shared" si="3"/>
        <v>53.23955289376795</v>
      </c>
      <c r="P27" s="266">
        <f t="shared" si="4"/>
        <v>33.961974844254826</v>
      </c>
      <c r="Q27" s="266">
        <f t="shared" si="5"/>
        <v>87.201527738022833</v>
      </c>
    </row>
    <row r="28" spans="1:17">
      <c r="A28" s="221">
        <v>16</v>
      </c>
      <c r="B28" s="229" t="s">
        <v>709</v>
      </c>
      <c r="C28" s="660">
        <v>328.04869930000001</v>
      </c>
      <c r="D28" s="660">
        <v>275.87922960000003</v>
      </c>
      <c r="E28" s="266">
        <f t="shared" si="0"/>
        <v>603.9279289000001</v>
      </c>
      <c r="F28" s="660">
        <v>18.112196700000016</v>
      </c>
      <c r="G28" s="660">
        <v>15.222019600000008</v>
      </c>
      <c r="H28" s="266">
        <f t="shared" si="1"/>
        <v>33.334216300000023</v>
      </c>
      <c r="I28" s="660">
        <v>309.54313169878651</v>
      </c>
      <c r="J28" s="278">
        <v>255.68463113308397</v>
      </c>
      <c r="K28" s="535">
        <f t="shared" si="2"/>
        <v>565.22776283187045</v>
      </c>
      <c r="L28" s="539">
        <v>303.25966649999998</v>
      </c>
      <c r="M28" s="539">
        <v>255.032388</v>
      </c>
      <c r="N28" s="535">
        <f t="shared" si="6"/>
        <v>558.29205449999995</v>
      </c>
      <c r="O28" s="266">
        <f t="shared" si="3"/>
        <v>24.395661898786557</v>
      </c>
      <c r="P28" s="266">
        <f t="shared" si="4"/>
        <v>15.874262733083953</v>
      </c>
      <c r="Q28" s="266">
        <f t="shared" si="5"/>
        <v>40.269924631870481</v>
      </c>
    </row>
    <row r="29" spans="1:17">
      <c r="A29" s="221">
        <v>17</v>
      </c>
      <c r="B29" s="229" t="s">
        <v>710</v>
      </c>
      <c r="C29" s="660">
        <v>482.3061586</v>
      </c>
      <c r="D29" s="660">
        <v>405.60517920000001</v>
      </c>
      <c r="E29" s="266">
        <f t="shared" si="0"/>
        <v>887.91133779999996</v>
      </c>
      <c r="F29" s="660">
        <v>177.97934000000001</v>
      </c>
      <c r="G29" s="660">
        <v>149.67534000000001</v>
      </c>
      <c r="H29" s="266">
        <f t="shared" si="1"/>
        <v>327.65467999999998</v>
      </c>
      <c r="I29" s="660">
        <v>294.33248408736517</v>
      </c>
      <c r="J29" s="278">
        <v>246.81665118333368</v>
      </c>
      <c r="K29" s="266">
        <f t="shared" si="2"/>
        <v>541.14913527069882</v>
      </c>
      <c r="L29" s="422">
        <v>451.6694238</v>
      </c>
      <c r="M29" s="422">
        <v>379.84059359999998</v>
      </c>
      <c r="N29" s="266">
        <f t="shared" si="6"/>
        <v>831.51001739999992</v>
      </c>
      <c r="O29" s="266">
        <f t="shared" si="3"/>
        <v>20.642400287365149</v>
      </c>
      <c r="P29" s="266">
        <f t="shared" si="4"/>
        <v>16.651397583333676</v>
      </c>
      <c r="Q29" s="266">
        <f t="shared" si="5"/>
        <v>37.293797870698882</v>
      </c>
    </row>
    <row r="30" spans="1:17">
      <c r="A30" s="221">
        <v>18</v>
      </c>
      <c r="B30" s="229" t="s">
        <v>711</v>
      </c>
      <c r="C30" s="660">
        <v>684.71975179999993</v>
      </c>
      <c r="D30" s="660">
        <v>575.82900960000006</v>
      </c>
      <c r="E30" s="266">
        <f t="shared" si="0"/>
        <v>1260.5487613999999</v>
      </c>
      <c r="F30" s="660">
        <v>-4.4281199999999998</v>
      </c>
      <c r="G30" s="660">
        <v>-3.7237900000000002</v>
      </c>
      <c r="H30" s="266">
        <f t="shared" si="1"/>
        <v>-8.1519100000000009</v>
      </c>
      <c r="I30" s="660">
        <v>690.95424746614162</v>
      </c>
      <c r="J30" s="278">
        <v>569.67635873808126</v>
      </c>
      <c r="K30" s="266">
        <f t="shared" si="2"/>
        <v>1260.6306062042229</v>
      </c>
      <c r="L30" s="422">
        <v>636.50255130000005</v>
      </c>
      <c r="M30" s="422">
        <v>535.2797736</v>
      </c>
      <c r="N30" s="266">
        <f t="shared" si="6"/>
        <v>1171.7823249</v>
      </c>
      <c r="O30" s="266">
        <f t="shared" si="3"/>
        <v>50.023576166141538</v>
      </c>
      <c r="P30" s="266">
        <f t="shared" si="4"/>
        <v>30.672795138081256</v>
      </c>
      <c r="Q30" s="266">
        <f t="shared" si="5"/>
        <v>80.696371304222794</v>
      </c>
    </row>
    <row r="31" spans="1:17">
      <c r="A31" s="221">
        <v>19</v>
      </c>
      <c r="B31" s="229" t="s">
        <v>712</v>
      </c>
      <c r="C31" s="660">
        <v>494.68435099999999</v>
      </c>
      <c r="D31" s="660">
        <v>416.01487200000003</v>
      </c>
      <c r="E31" s="266">
        <f t="shared" si="0"/>
        <v>910.69922300000007</v>
      </c>
      <c r="F31" s="660">
        <v>0.82525519657422264</v>
      </c>
      <c r="G31" s="660">
        <v>0.69880480342577733</v>
      </c>
      <c r="H31" s="266">
        <f t="shared" si="1"/>
        <v>1.52406</v>
      </c>
      <c r="I31" s="660">
        <v>494.91376323347129</v>
      </c>
      <c r="J31" s="278">
        <v>408.13272233944963</v>
      </c>
      <c r="K31" s="266">
        <f t="shared" si="2"/>
        <v>903.04648557292091</v>
      </c>
      <c r="L31" s="422">
        <v>476.59008740000002</v>
      </c>
      <c r="M31" s="422">
        <v>400.79813280000002</v>
      </c>
      <c r="N31" s="266">
        <f t="shared" si="6"/>
        <v>877.38822019999998</v>
      </c>
      <c r="O31" s="266">
        <f t="shared" si="3"/>
        <v>19.148931030045503</v>
      </c>
      <c r="P31" s="266">
        <f t="shared" si="4"/>
        <v>8.0333943428753969</v>
      </c>
      <c r="Q31" s="266">
        <f t="shared" si="5"/>
        <v>27.1823253729209</v>
      </c>
    </row>
    <row r="32" spans="1:17">
      <c r="A32" s="221">
        <v>20</v>
      </c>
      <c r="B32" s="229" t="s">
        <v>713</v>
      </c>
      <c r="C32" s="660">
        <v>443.85041329999996</v>
      </c>
      <c r="D32" s="660">
        <v>373.26503759999997</v>
      </c>
      <c r="E32" s="266">
        <f t="shared" si="0"/>
        <v>817.11545089999993</v>
      </c>
      <c r="F32" s="660">
        <v>0</v>
      </c>
      <c r="G32" s="660">
        <v>0</v>
      </c>
      <c r="H32" s="266">
        <f t="shared" si="1"/>
        <v>0</v>
      </c>
      <c r="I32" s="660">
        <v>444.84276862152035</v>
      </c>
      <c r="J32" s="278">
        <v>366.82872949176129</v>
      </c>
      <c r="K32" s="266">
        <f t="shared" si="2"/>
        <v>811.67149811328159</v>
      </c>
      <c r="L32" s="422">
        <v>409.78667729999995</v>
      </c>
      <c r="M32" s="422">
        <v>344.61844560000003</v>
      </c>
      <c r="N32" s="266">
        <f t="shared" si="6"/>
        <v>754.40512289999992</v>
      </c>
      <c r="O32" s="266">
        <f t="shared" si="3"/>
        <v>35.056091321520398</v>
      </c>
      <c r="P32" s="266">
        <f t="shared" si="4"/>
        <v>22.210283891761264</v>
      </c>
      <c r="Q32" s="266">
        <f t="shared" si="5"/>
        <v>57.266375213281663</v>
      </c>
    </row>
    <row r="33" spans="1:17">
      <c r="A33" s="221">
        <v>21</v>
      </c>
      <c r="B33" s="229" t="s">
        <v>714</v>
      </c>
      <c r="C33" s="660">
        <v>226.1857521</v>
      </c>
      <c r="D33" s="660">
        <v>190.21551120000001</v>
      </c>
      <c r="E33" s="266">
        <f t="shared" si="0"/>
        <v>416.40126329999998</v>
      </c>
      <c r="F33" s="660">
        <v>2.5174182000000029</v>
      </c>
      <c r="G33" s="660">
        <v>1.2968518000000155</v>
      </c>
      <c r="H33" s="266">
        <f t="shared" si="1"/>
        <v>3.8142700000000183</v>
      </c>
      <c r="I33" s="660">
        <v>224.01742053131863</v>
      </c>
      <c r="J33" s="278">
        <v>185.62036328126476</v>
      </c>
      <c r="K33" s="266">
        <f t="shared" si="2"/>
        <v>409.63778381258339</v>
      </c>
      <c r="L33" s="422">
        <v>210.09722579999999</v>
      </c>
      <c r="M33" s="422">
        <v>176.6855376</v>
      </c>
      <c r="N33" s="266">
        <f t="shared" si="6"/>
        <v>386.78276340000002</v>
      </c>
      <c r="O33" s="266">
        <f t="shared" si="3"/>
        <v>16.437612931318654</v>
      </c>
      <c r="P33" s="266">
        <f t="shared" si="4"/>
        <v>10.231677481264768</v>
      </c>
      <c r="Q33" s="266">
        <f t="shared" si="5"/>
        <v>26.669290412583393</v>
      </c>
    </row>
    <row r="34" spans="1:17">
      <c r="A34" s="221">
        <v>22</v>
      </c>
      <c r="B34" s="229" t="s">
        <v>715</v>
      </c>
      <c r="C34" s="660">
        <v>1164.4545094</v>
      </c>
      <c r="D34" s="660">
        <v>979.27171680000004</v>
      </c>
      <c r="E34" s="266">
        <f t="shared" si="0"/>
        <v>2143.7262261999999</v>
      </c>
      <c r="F34" s="660">
        <v>2.5955699999999999</v>
      </c>
      <c r="G34" s="660">
        <v>2.1978599999999999</v>
      </c>
      <c r="H34" s="266">
        <f t="shared" si="1"/>
        <v>4.7934299999999999</v>
      </c>
      <c r="I34" s="660">
        <v>1164.3009337593742</v>
      </c>
      <c r="J34" s="278">
        <v>949.97188609348473</v>
      </c>
      <c r="K34" s="266">
        <f t="shared" si="2"/>
        <v>2114.2728198528589</v>
      </c>
      <c r="L34" s="422">
        <v>1130.1055486</v>
      </c>
      <c r="M34" s="422">
        <v>950.38525920000006</v>
      </c>
      <c r="N34" s="266">
        <f t="shared" si="6"/>
        <v>2080.4908077999999</v>
      </c>
      <c r="O34" s="266">
        <f t="shared" si="3"/>
        <v>36.790955159374107</v>
      </c>
      <c r="P34" s="266">
        <f t="shared" si="4"/>
        <v>1.7844868934846545</v>
      </c>
      <c r="Q34" s="266">
        <f t="shared" si="5"/>
        <v>38.575442052859216</v>
      </c>
    </row>
    <row r="35" spans="1:17">
      <c r="A35" s="221">
        <v>23</v>
      </c>
      <c r="B35" s="229" t="s">
        <v>716</v>
      </c>
      <c r="C35" s="660">
        <v>523.3510387</v>
      </c>
      <c r="D35" s="660">
        <v>440.12270640000003</v>
      </c>
      <c r="E35" s="266">
        <f t="shared" si="0"/>
        <v>963.47374510000009</v>
      </c>
      <c r="F35" s="660">
        <v>9.5228300000000008</v>
      </c>
      <c r="G35" s="660">
        <v>8.0636799999999997</v>
      </c>
      <c r="H35" s="266">
        <f t="shared" si="1"/>
        <v>17.586510000000001</v>
      </c>
      <c r="I35" s="660">
        <v>514.40586458162863</v>
      </c>
      <c r="J35" s="278">
        <v>434.54180232639965</v>
      </c>
      <c r="K35" s="266">
        <f t="shared" si="2"/>
        <v>948.94766690802828</v>
      </c>
      <c r="L35" s="422">
        <v>523.93124560000001</v>
      </c>
      <c r="M35" s="422">
        <v>440.61064320000003</v>
      </c>
      <c r="N35" s="266">
        <f t="shared" si="6"/>
        <v>964.54188880000004</v>
      </c>
      <c r="O35" s="266">
        <f t="shared" si="3"/>
        <v>-2.5510183713777224E-3</v>
      </c>
      <c r="P35" s="266">
        <f t="shared" si="4"/>
        <v>1.9948391263995973</v>
      </c>
      <c r="Q35" s="266">
        <f t="shared" si="5"/>
        <v>1.9922881080282195</v>
      </c>
    </row>
    <row r="36" spans="1:17">
      <c r="A36" s="221">
        <v>24</v>
      </c>
      <c r="B36" s="229" t="s">
        <v>717</v>
      </c>
      <c r="C36" s="660">
        <v>348.04355880000003</v>
      </c>
      <c r="D36" s="660">
        <v>292.69431359999999</v>
      </c>
      <c r="E36" s="266">
        <f t="shared" si="0"/>
        <v>640.73787240000001</v>
      </c>
      <c r="F36" s="660">
        <v>37.913249999999998</v>
      </c>
      <c r="G36" s="660">
        <v>32.129919999999998</v>
      </c>
      <c r="H36" s="266">
        <f t="shared" si="1"/>
        <v>70.043170000000003</v>
      </c>
      <c r="I36" s="660">
        <v>308.54975477740101</v>
      </c>
      <c r="J36" s="278">
        <v>255.06246810972976</v>
      </c>
      <c r="K36" s="266">
        <f t="shared" si="2"/>
        <v>563.61222288713077</v>
      </c>
      <c r="L36" s="422">
        <v>287.7020412</v>
      </c>
      <c r="M36" s="422">
        <v>241.94888639999999</v>
      </c>
      <c r="N36" s="266">
        <f t="shared" si="6"/>
        <v>529.65092759999993</v>
      </c>
      <c r="O36" s="266">
        <f t="shared" si="3"/>
        <v>58.760963577401014</v>
      </c>
      <c r="P36" s="266">
        <f t="shared" si="4"/>
        <v>45.243501709729799</v>
      </c>
      <c r="Q36" s="266">
        <f t="shared" si="5"/>
        <v>104.00446528713087</v>
      </c>
    </row>
    <row r="37" spans="1:17">
      <c r="A37" s="221">
        <v>25</v>
      </c>
      <c r="B37" s="229" t="s">
        <v>718</v>
      </c>
      <c r="C37" s="660">
        <v>312.3986208</v>
      </c>
      <c r="D37" s="660">
        <v>262.71797760000004</v>
      </c>
      <c r="E37" s="266">
        <f t="shared" si="0"/>
        <v>575.11659840000004</v>
      </c>
      <c r="F37" s="660">
        <v>-32.563601504000005</v>
      </c>
      <c r="G37" s="660">
        <v>-27.384118495999999</v>
      </c>
      <c r="H37" s="266">
        <f t="shared" si="1"/>
        <v>-59.947720000000004</v>
      </c>
      <c r="I37" s="660">
        <v>347.6865659828506</v>
      </c>
      <c r="J37" s="278">
        <v>285.95970722997629</v>
      </c>
      <c r="K37" s="266">
        <f t="shared" si="2"/>
        <v>633.64627321282683</v>
      </c>
      <c r="L37" s="422">
        <v>290.35658329999995</v>
      </c>
      <c r="M37" s="422">
        <v>244.18127760000002</v>
      </c>
      <c r="N37" s="266">
        <f t="shared" si="6"/>
        <v>534.53786089999994</v>
      </c>
      <c r="O37" s="266">
        <f t="shared" si="3"/>
        <v>24.766381178850622</v>
      </c>
      <c r="P37" s="266">
        <f t="shared" si="4"/>
        <v>14.394311133976288</v>
      </c>
      <c r="Q37" s="266">
        <f t="shared" si="5"/>
        <v>39.160692312826882</v>
      </c>
    </row>
    <row r="38" spans="1:17" ht="12" customHeight="1">
      <c r="A38" s="221">
        <v>26</v>
      </c>
      <c r="B38" s="229" t="s">
        <v>719</v>
      </c>
      <c r="C38" s="660">
        <v>572.92587659999992</v>
      </c>
      <c r="D38" s="660">
        <v>481.81367520000003</v>
      </c>
      <c r="E38" s="266">
        <f t="shared" si="0"/>
        <v>1054.7395517999998</v>
      </c>
      <c r="F38" s="660">
        <v>-58.407359999999926</v>
      </c>
      <c r="G38" s="660">
        <v>54.114719999999984</v>
      </c>
      <c r="H38" s="266">
        <f t="shared" si="1"/>
        <v>-4.2926399999999418</v>
      </c>
      <c r="I38" s="660">
        <v>636.24788748992023</v>
      </c>
      <c r="J38" s="278">
        <v>418.62471655119964</v>
      </c>
      <c r="K38" s="266">
        <f t="shared" si="2"/>
        <v>1054.8726040411198</v>
      </c>
      <c r="L38" s="422">
        <v>523.83738259999996</v>
      </c>
      <c r="M38" s="422">
        <v>440.53170719999997</v>
      </c>
      <c r="N38" s="266">
        <f t="shared" si="6"/>
        <v>964.36908979999998</v>
      </c>
      <c r="O38" s="266">
        <f t="shared" si="3"/>
        <v>54.00314488992035</v>
      </c>
      <c r="P38" s="266">
        <f t="shared" si="4"/>
        <v>32.207729351199646</v>
      </c>
      <c r="Q38" s="266">
        <f t="shared" si="5"/>
        <v>86.210874241119882</v>
      </c>
    </row>
    <row r="39" spans="1:17">
      <c r="A39" s="221">
        <v>27</v>
      </c>
      <c r="B39" s="229" t="s">
        <v>720</v>
      </c>
      <c r="C39" s="660">
        <v>329.6979427</v>
      </c>
      <c r="D39" s="660">
        <v>277.26619440000002</v>
      </c>
      <c r="E39" s="266">
        <f t="shared" si="0"/>
        <v>606.96413710000002</v>
      </c>
      <c r="F39" s="660">
        <v>11.1145</v>
      </c>
      <c r="G39" s="660">
        <v>9.3466500000000003</v>
      </c>
      <c r="H39" s="266">
        <f t="shared" si="1"/>
        <v>20.46115</v>
      </c>
      <c r="I39" s="660">
        <v>318.62910843603885</v>
      </c>
      <c r="J39" s="278">
        <v>263.00623590474686</v>
      </c>
      <c r="K39" s="266">
        <f t="shared" si="2"/>
        <v>581.63534434078565</v>
      </c>
      <c r="L39" s="422">
        <v>290.1421082</v>
      </c>
      <c r="M39" s="422">
        <v>244.00091039999998</v>
      </c>
      <c r="N39" s="266">
        <f t="shared" si="6"/>
        <v>534.1430186</v>
      </c>
      <c r="O39" s="266">
        <f t="shared" si="3"/>
        <v>39.601500236038873</v>
      </c>
      <c r="P39" s="266">
        <f t="shared" si="4"/>
        <v>28.351975504746889</v>
      </c>
      <c r="Q39" s="266">
        <f t="shared" si="5"/>
        <v>67.95347574078562</v>
      </c>
    </row>
    <row r="40" spans="1:17">
      <c r="A40" s="221">
        <v>28</v>
      </c>
      <c r="B40" s="229" t="s">
        <v>721</v>
      </c>
      <c r="C40" s="660">
        <v>315.3778992</v>
      </c>
      <c r="D40" s="660">
        <v>265.22346240000002</v>
      </c>
      <c r="E40" s="266">
        <f t="shared" si="0"/>
        <v>580.60136160000002</v>
      </c>
      <c r="F40" s="660">
        <v>117.73636</v>
      </c>
      <c r="G40" s="660">
        <v>99.696110000000004</v>
      </c>
      <c r="H40" s="266">
        <f t="shared" si="1"/>
        <v>217.43247000000002</v>
      </c>
      <c r="I40" s="660">
        <v>191.02189859552229</v>
      </c>
      <c r="J40" s="278">
        <v>159.54245508243102</v>
      </c>
      <c r="K40" s="266">
        <f t="shared" si="2"/>
        <v>350.56435367795331</v>
      </c>
      <c r="L40" s="422">
        <v>298.48178009999998</v>
      </c>
      <c r="M40" s="422">
        <v>251.01432720000003</v>
      </c>
      <c r="N40" s="266">
        <f t="shared" si="6"/>
        <v>549.49610729999995</v>
      </c>
      <c r="O40" s="266">
        <f t="shared" si="3"/>
        <v>10.276478495522326</v>
      </c>
      <c r="P40" s="266">
        <f t="shared" si="4"/>
        <v>8.2242378824309981</v>
      </c>
      <c r="Q40" s="266">
        <f t="shared" si="5"/>
        <v>18.500716377953381</v>
      </c>
    </row>
    <row r="41" spans="1:17">
      <c r="A41" s="221">
        <v>29</v>
      </c>
      <c r="B41" s="229" t="s">
        <v>722</v>
      </c>
      <c r="C41" s="660">
        <v>199.54071760000002</v>
      </c>
      <c r="D41" s="660">
        <v>167.80782719999999</v>
      </c>
      <c r="E41" s="266">
        <f t="shared" si="0"/>
        <v>367.34854480000001</v>
      </c>
      <c r="F41" s="660">
        <v>9.2116425</v>
      </c>
      <c r="G41" s="660">
        <v>3.0705475</v>
      </c>
      <c r="H41" s="266">
        <f t="shared" si="1"/>
        <v>12.28219</v>
      </c>
      <c r="I41" s="660">
        <v>190.20211980695484</v>
      </c>
      <c r="J41" s="278">
        <v>161.80025015611818</v>
      </c>
      <c r="K41" s="266">
        <f t="shared" si="2"/>
        <v>352.00236996307302</v>
      </c>
      <c r="L41" s="422">
        <v>195.200908</v>
      </c>
      <c r="M41" s="422">
        <v>164.15817600000003</v>
      </c>
      <c r="N41" s="266">
        <f t="shared" si="6"/>
        <v>359.35908400000005</v>
      </c>
      <c r="O41" s="266">
        <f t="shared" si="3"/>
        <v>4.2128543069548527</v>
      </c>
      <c r="P41" s="266">
        <f t="shared" si="4"/>
        <v>0.71262165611815931</v>
      </c>
      <c r="Q41" s="266">
        <f t="shared" si="5"/>
        <v>4.9254759630729836</v>
      </c>
    </row>
    <row r="42" spans="1:17">
      <c r="A42" s="221">
        <v>30</v>
      </c>
      <c r="B42" s="229" t="s">
        <v>723</v>
      </c>
      <c r="C42" s="660">
        <v>679.70108640000001</v>
      </c>
      <c r="D42" s="660">
        <v>571.6084608000001</v>
      </c>
      <c r="E42" s="266">
        <f t="shared" si="0"/>
        <v>1251.3095472</v>
      </c>
      <c r="F42" s="660">
        <v>0</v>
      </c>
      <c r="G42" s="660">
        <v>0</v>
      </c>
      <c r="H42" s="266">
        <f t="shared" si="1"/>
        <v>0</v>
      </c>
      <c r="I42" s="660">
        <v>681.22075376972793</v>
      </c>
      <c r="J42" s="278">
        <v>561.75206743662909</v>
      </c>
      <c r="K42" s="266">
        <f t="shared" si="2"/>
        <v>1242.9728212063569</v>
      </c>
      <c r="L42" s="422">
        <v>634.75747860000001</v>
      </c>
      <c r="M42" s="422">
        <v>533.81221920000007</v>
      </c>
      <c r="N42" s="266">
        <f t="shared" si="6"/>
        <v>1168.5696978000001</v>
      </c>
      <c r="O42" s="266">
        <f t="shared" si="3"/>
        <v>46.463275169727922</v>
      </c>
      <c r="P42" s="266">
        <f t="shared" si="4"/>
        <v>27.939848236629018</v>
      </c>
      <c r="Q42" s="266">
        <f t="shared" si="5"/>
        <v>74.403123406356826</v>
      </c>
    </row>
    <row r="43" spans="1:17">
      <c r="A43" s="394"/>
      <c r="B43" s="371" t="s">
        <v>724</v>
      </c>
      <c r="C43" s="404">
        <f t="shared" ref="C43:H43" si="7">SUM(C13:C42)</f>
        <v>14700.539912800004</v>
      </c>
      <c r="D43" s="404">
        <f t="shared" si="7"/>
        <v>12362.718201599999</v>
      </c>
      <c r="E43" s="404">
        <f t="shared" si="7"/>
        <v>27063.2581144</v>
      </c>
      <c r="F43" s="404">
        <f t="shared" si="7"/>
        <v>528.1442179005744</v>
      </c>
      <c r="G43" s="404">
        <f t="shared" si="7"/>
        <v>660.29931839942572</v>
      </c>
      <c r="H43" s="404">
        <f t="shared" si="7"/>
        <v>1188.4435362999998</v>
      </c>
      <c r="I43" s="404">
        <f t="shared" ref="I43:N43" si="8">SUM(I13:I42)</f>
        <v>14172.405427065232</v>
      </c>
      <c r="J43" s="404">
        <f t="shared" si="8"/>
        <v>11479.897365834118</v>
      </c>
      <c r="K43" s="404">
        <f t="shared" si="8"/>
        <v>25652.302792899358</v>
      </c>
      <c r="L43" s="423">
        <f t="shared" si="8"/>
        <v>13658.430704100005</v>
      </c>
      <c r="M43" s="423">
        <f t="shared" si="8"/>
        <v>11486.3352552</v>
      </c>
      <c r="N43" s="404">
        <f t="shared" si="8"/>
        <v>25144.765959299999</v>
      </c>
      <c r="O43" s="404">
        <f>SUM(O13:O42)</f>
        <v>1042.1189408658092</v>
      </c>
      <c r="P43" s="404">
        <f>SUM(P13:P42)</f>
        <v>653.86142903354266</v>
      </c>
      <c r="Q43" s="404">
        <f>SUM(Q13:Q42)</f>
        <v>1695.9803698993524</v>
      </c>
    </row>
    <row r="44" spans="1:17" s="643" customFormat="1">
      <c r="A44" s="668"/>
      <c r="B44" s="669"/>
      <c r="C44" s="670"/>
      <c r="D44" s="670"/>
      <c r="E44" s="670"/>
      <c r="F44" s="670"/>
      <c r="G44" s="670"/>
      <c r="H44" s="670"/>
      <c r="I44" s="670"/>
      <c r="J44" s="670"/>
      <c r="K44" s="670"/>
      <c r="L44" s="672"/>
      <c r="M44" s="672"/>
      <c r="N44" s="670"/>
      <c r="O44" s="670"/>
      <c r="P44" s="670"/>
      <c r="Q44" s="670"/>
    </row>
    <row r="45" spans="1:17" ht="31.5" customHeight="1">
      <c r="A45" s="1063" t="s">
        <v>1025</v>
      </c>
      <c r="B45" s="1063"/>
      <c r="C45" s="1063"/>
      <c r="D45" s="1063"/>
      <c r="E45" s="1063"/>
      <c r="F45" s="1063"/>
      <c r="G45" s="1063"/>
      <c r="H45" s="1063"/>
      <c r="I45" s="1063"/>
      <c r="J45" s="1063"/>
      <c r="K45" s="1063"/>
      <c r="L45" s="1063"/>
      <c r="M45" s="1063"/>
      <c r="N45" s="1063"/>
      <c r="O45" s="1063"/>
      <c r="P45" s="1063"/>
      <c r="Q45" s="1063"/>
    </row>
    <row r="46" spans="1:17" s="661" customFormat="1" ht="14.25">
      <c r="A46" s="275"/>
      <c r="B46" s="24"/>
      <c r="C46" s="24"/>
      <c r="D46" s="24"/>
      <c r="E46" s="18"/>
      <c r="F46" s="18"/>
      <c r="G46" s="18"/>
      <c r="H46" s="18"/>
      <c r="I46" s="18"/>
      <c r="J46" s="18"/>
      <c r="K46" s="18"/>
      <c r="L46" s="18"/>
      <c r="M46" s="18"/>
      <c r="N46" s="18"/>
      <c r="O46" s="18"/>
      <c r="P46" s="18"/>
      <c r="Q46" s="18"/>
    </row>
    <row r="47" spans="1:17" ht="11.25" customHeight="1">
      <c r="A47" s="18" t="s">
        <v>399</v>
      </c>
      <c r="B47" s="18"/>
      <c r="C47" s="18"/>
      <c r="D47" s="18"/>
      <c r="E47" s="18"/>
      <c r="F47" s="18"/>
      <c r="G47" s="18"/>
      <c r="H47" s="18"/>
      <c r="I47" s="18"/>
      <c r="J47" s="18"/>
      <c r="K47" s="18"/>
      <c r="L47" s="500"/>
      <c r="M47" s="500"/>
      <c r="N47" s="501"/>
      <c r="O47" s="18"/>
    </row>
    <row r="48" spans="1:17" ht="14.25" customHeight="1">
      <c r="A48" s="1062" t="s">
        <v>403</v>
      </c>
      <c r="B48" s="1062"/>
      <c r="C48" s="1062"/>
      <c r="D48" s="1062"/>
      <c r="E48" s="1062"/>
      <c r="F48" s="1062"/>
      <c r="G48" s="1062"/>
      <c r="H48" s="1062"/>
      <c r="I48" s="1062"/>
      <c r="J48" s="1062"/>
      <c r="K48" s="1062"/>
      <c r="L48" s="1062"/>
      <c r="M48" s="1062"/>
      <c r="N48" s="1062"/>
      <c r="O48" s="1062"/>
      <c r="P48" s="1062"/>
      <c r="Q48" s="1062"/>
    </row>
    <row r="49" spans="1:17" ht="15.75" customHeight="1">
      <c r="A49" s="27"/>
      <c r="B49" s="34"/>
      <c r="C49" s="34"/>
      <c r="D49" s="34"/>
      <c r="E49" s="34"/>
      <c r="F49" s="34"/>
      <c r="G49" s="34"/>
      <c r="H49" s="34"/>
      <c r="I49" s="34"/>
      <c r="J49" s="34"/>
      <c r="K49" s="34"/>
      <c r="L49" s="502"/>
      <c r="M49" s="502"/>
      <c r="N49" s="34"/>
      <c r="O49" s="34"/>
      <c r="P49" s="34"/>
      <c r="Q49" s="34"/>
    </row>
    <row r="50" spans="1:17" ht="15.75" customHeight="1">
      <c r="A50" s="12" t="s">
        <v>11</v>
      </c>
      <c r="B50" s="12"/>
      <c r="C50" s="12"/>
      <c r="D50" s="12"/>
      <c r="E50" s="12"/>
      <c r="F50" s="12"/>
      <c r="G50" s="12"/>
      <c r="H50" s="12"/>
      <c r="I50" s="12"/>
      <c r="J50" s="12"/>
      <c r="K50" s="12"/>
      <c r="L50" s="12"/>
      <c r="M50" s="12"/>
      <c r="P50" s="926" t="s">
        <v>12</v>
      </c>
      <c r="Q50" s="926"/>
    </row>
    <row r="51" spans="1:17" ht="12.75" customHeight="1">
      <c r="A51" s="926" t="s">
        <v>13</v>
      </c>
      <c r="B51" s="926"/>
      <c r="C51" s="926"/>
      <c r="D51" s="926"/>
      <c r="E51" s="926"/>
      <c r="F51" s="926"/>
      <c r="G51" s="926"/>
      <c r="H51" s="926"/>
      <c r="I51" s="926"/>
      <c r="J51" s="926"/>
      <c r="K51" s="926"/>
      <c r="L51" s="926"/>
      <c r="M51" s="926"/>
      <c r="N51" s="926"/>
      <c r="O51" s="926"/>
      <c r="P51" s="926"/>
      <c r="Q51" s="926"/>
    </row>
    <row r="52" spans="1:17" ht="12.75" customHeight="1">
      <c r="A52" s="926" t="s">
        <v>19</v>
      </c>
      <c r="B52" s="926"/>
      <c r="C52" s="926"/>
      <c r="D52" s="926"/>
      <c r="E52" s="926"/>
      <c r="F52" s="926"/>
      <c r="G52" s="926"/>
      <c r="H52" s="926"/>
      <c r="I52" s="926"/>
      <c r="J52" s="926"/>
      <c r="K52" s="926"/>
      <c r="L52" s="926"/>
      <c r="M52" s="926"/>
      <c r="N52" s="926"/>
      <c r="O52" s="926"/>
      <c r="P52" s="926"/>
      <c r="Q52" s="926"/>
    </row>
    <row r="53" spans="1:17">
      <c r="A53" s="12"/>
      <c r="B53" s="12"/>
      <c r="C53" s="12"/>
      <c r="D53" s="12"/>
      <c r="E53" s="12"/>
      <c r="F53" s="12"/>
      <c r="G53" s="12"/>
      <c r="H53" s="12"/>
      <c r="I53" s="12"/>
      <c r="J53" s="12"/>
      <c r="K53" s="12"/>
      <c r="L53" s="12"/>
      <c r="M53" s="12"/>
      <c r="O53" s="912" t="s">
        <v>83</v>
      </c>
      <c r="P53" s="912"/>
      <c r="Q53" s="912"/>
    </row>
  </sheetData>
  <mergeCells count="19">
    <mergeCell ref="O53:Q53"/>
    <mergeCell ref="A52:Q52"/>
    <mergeCell ref="I10:K10"/>
    <mergeCell ref="L10:N10"/>
    <mergeCell ref="O10:Q10"/>
    <mergeCell ref="P50:Q50"/>
    <mergeCell ref="A51:Q51"/>
    <mergeCell ref="A45:Q45"/>
    <mergeCell ref="A8:B8"/>
    <mergeCell ref="A48:Q48"/>
    <mergeCell ref="P1:Q1"/>
    <mergeCell ref="A2:Q2"/>
    <mergeCell ref="A3:Q3"/>
    <mergeCell ref="N9:Q9"/>
    <mergeCell ref="D6:O6"/>
    <mergeCell ref="A10:A11"/>
    <mergeCell ref="B10:B11"/>
    <mergeCell ref="C10:E10"/>
    <mergeCell ref="F10:H10"/>
  </mergeCells>
  <phoneticPr fontId="0" type="noConversion"/>
  <printOptions horizontalCentered="1"/>
  <pageMargins left="0.70866141732283472" right="0.70866141732283472" top="0.23622047244094491" bottom="0" header="0.31496062992125984" footer="0.31496062992125984"/>
  <pageSetup paperSize="9" scale="77" orientation="landscape" r:id="rId1"/>
  <drawing r:id="rId2"/>
</worksheet>
</file>

<file path=xl/worksheets/sheet25.xml><?xml version="1.0" encoding="utf-8"?>
<worksheet xmlns="http://schemas.openxmlformats.org/spreadsheetml/2006/main" xmlns:r="http://schemas.openxmlformats.org/officeDocument/2006/relationships">
  <sheetPr>
    <pageSetUpPr fitToPage="1"/>
  </sheetPr>
  <dimension ref="A1:V52"/>
  <sheetViews>
    <sheetView topLeftCell="D31" zoomScale="90" zoomScaleNormal="90" zoomScaleSheetLayoutView="77" workbookViewId="0">
      <selection activeCell="T47" sqref="T47"/>
    </sheetView>
  </sheetViews>
  <sheetFormatPr defaultRowHeight="12.75"/>
  <cols>
    <col min="1" max="1" width="6.140625" customWidth="1"/>
    <col min="2" max="2" width="19" customWidth="1"/>
    <col min="3" max="3" width="14.7109375" customWidth="1"/>
    <col min="4" max="4" width="11.28515625" customWidth="1"/>
    <col min="5" max="5" width="10.28515625" customWidth="1"/>
    <col min="6" max="6" width="12" customWidth="1"/>
    <col min="7" max="7" width="13.140625" customWidth="1"/>
    <col min="11" max="12" width="9.28515625" bestFit="1" customWidth="1"/>
    <col min="14" max="15" width="9.28515625" bestFit="1" customWidth="1"/>
    <col min="20" max="20" width="10.42578125" customWidth="1"/>
    <col min="21" max="21" width="11.140625" customWidth="1"/>
    <col min="22" max="22" width="11.85546875" customWidth="1"/>
  </cols>
  <sheetData>
    <row r="1" spans="1:22" ht="15">
      <c r="Q1" s="1065" t="s">
        <v>65</v>
      </c>
      <c r="R1" s="1065"/>
      <c r="S1" s="1065"/>
    </row>
    <row r="3" spans="1:22" ht="15">
      <c r="A3" s="1033" t="s">
        <v>0</v>
      </c>
      <c r="B3" s="1033"/>
      <c r="C3" s="1033"/>
      <c r="D3" s="1033"/>
      <c r="E3" s="1033"/>
      <c r="F3" s="1033"/>
      <c r="G3" s="1033"/>
      <c r="H3" s="1033"/>
      <c r="I3" s="1033"/>
      <c r="J3" s="1033"/>
      <c r="K3" s="1033"/>
      <c r="L3" s="1033"/>
      <c r="M3" s="1033"/>
      <c r="N3" s="1033"/>
      <c r="O3" s="1033"/>
      <c r="P3" s="1033"/>
      <c r="Q3" s="1033"/>
    </row>
    <row r="4" spans="1:22" ht="20.25">
      <c r="A4" s="1011" t="s">
        <v>822</v>
      </c>
      <c r="B4" s="1011"/>
      <c r="C4" s="1011"/>
      <c r="D4" s="1011"/>
      <c r="E4" s="1011"/>
      <c r="F4" s="1011"/>
      <c r="G4" s="1011"/>
      <c r="H4" s="1011"/>
      <c r="I4" s="1011"/>
      <c r="J4" s="1011"/>
      <c r="K4" s="1011"/>
      <c r="L4" s="1011"/>
      <c r="M4" s="1011"/>
      <c r="N4" s="1011"/>
      <c r="O4" s="1011"/>
      <c r="P4" s="1011"/>
      <c r="Q4" s="36"/>
    </row>
    <row r="5" spans="1:22" ht="15.75">
      <c r="A5" s="1066" t="s">
        <v>725</v>
      </c>
      <c r="B5" s="1066"/>
      <c r="C5" s="1066"/>
      <c r="D5" s="1066"/>
      <c r="E5" s="1066"/>
      <c r="F5" s="1066"/>
      <c r="G5" s="1066"/>
      <c r="H5" s="1066"/>
      <c r="I5" s="1066"/>
      <c r="J5" s="1066"/>
      <c r="K5" s="1066"/>
      <c r="L5" s="1066"/>
      <c r="M5" s="1066"/>
      <c r="N5" s="1066"/>
      <c r="O5" s="1066"/>
      <c r="P5" s="1066"/>
      <c r="Q5" s="1066"/>
    </row>
    <row r="6" spans="1:22">
      <c r="A6" s="28"/>
      <c r="B6" s="28"/>
      <c r="C6" s="121"/>
      <c r="D6" s="28"/>
      <c r="E6" s="28"/>
      <c r="F6" s="28"/>
      <c r="G6" s="28"/>
      <c r="H6" s="28"/>
      <c r="I6" s="28"/>
      <c r="J6" s="28"/>
      <c r="K6" s="28"/>
      <c r="L6" s="28"/>
      <c r="M6" s="28"/>
      <c r="N6" s="28"/>
      <c r="O6" s="28"/>
      <c r="P6" s="28"/>
      <c r="Q6" s="28"/>
      <c r="U6" s="28"/>
    </row>
    <row r="8" spans="1:22" ht="15.75">
      <c r="A8" s="910" t="s">
        <v>248</v>
      </c>
      <c r="B8" s="910"/>
      <c r="C8" s="910"/>
      <c r="D8" s="910"/>
      <c r="E8" s="910"/>
      <c r="F8" s="910"/>
      <c r="G8" s="910"/>
      <c r="H8" s="910"/>
      <c r="I8" s="910"/>
      <c r="J8" s="910"/>
      <c r="K8" s="910"/>
      <c r="L8" s="910"/>
      <c r="M8" s="910"/>
      <c r="N8" s="910"/>
      <c r="O8" s="910"/>
      <c r="P8" s="910"/>
      <c r="Q8" s="910"/>
      <c r="R8" s="910"/>
      <c r="S8" s="910"/>
    </row>
    <row r="9" spans="1:22" ht="15.75">
      <c r="A9" s="39"/>
      <c r="B9" s="32"/>
      <c r="C9" s="32"/>
      <c r="D9" s="32"/>
      <c r="E9" s="32"/>
      <c r="F9" s="32"/>
      <c r="G9" s="32"/>
      <c r="H9" s="32"/>
      <c r="I9" s="32"/>
      <c r="J9" s="32"/>
      <c r="K9" s="32"/>
      <c r="L9" s="32"/>
      <c r="M9" s="32"/>
      <c r="N9" s="32"/>
      <c r="O9" s="32"/>
      <c r="P9" s="1067" t="s">
        <v>238</v>
      </c>
      <c r="Q9" s="1067"/>
      <c r="R9" s="1067"/>
      <c r="S9" s="1067"/>
      <c r="U9" s="32"/>
    </row>
    <row r="10" spans="1:22">
      <c r="P10" s="1049" t="s">
        <v>981</v>
      </c>
      <c r="Q10" s="1049"/>
      <c r="R10" s="1049"/>
      <c r="S10" s="1049"/>
    </row>
    <row r="11" spans="1:22" ht="28.5" customHeight="1">
      <c r="A11" s="1034" t="s">
        <v>25</v>
      </c>
      <c r="B11" s="1034" t="s">
        <v>215</v>
      </c>
      <c r="C11" s="1034" t="s">
        <v>407</v>
      </c>
      <c r="D11" s="1034" t="s">
        <v>514</v>
      </c>
      <c r="E11" s="913" t="s">
        <v>867</v>
      </c>
      <c r="F11" s="913"/>
      <c r="G11" s="913"/>
      <c r="H11" s="864" t="s">
        <v>866</v>
      </c>
      <c r="I11" s="865"/>
      <c r="J11" s="866"/>
      <c r="K11" s="960" t="s">
        <v>940</v>
      </c>
      <c r="L11" s="961"/>
      <c r="M11" s="1064"/>
      <c r="N11" s="1044" t="s">
        <v>166</v>
      </c>
      <c r="O11" s="1068"/>
      <c r="P11" s="1069"/>
      <c r="Q11" s="893" t="s">
        <v>1010</v>
      </c>
      <c r="R11" s="893"/>
      <c r="S11" s="893"/>
      <c r="T11" s="1034" t="s">
        <v>270</v>
      </c>
      <c r="U11" s="1034" t="s">
        <v>460</v>
      </c>
      <c r="V11" s="1034" t="s">
        <v>408</v>
      </c>
    </row>
    <row r="12" spans="1:22" ht="45" customHeight="1">
      <c r="A12" s="1035"/>
      <c r="B12" s="1035"/>
      <c r="C12" s="1035"/>
      <c r="D12" s="1035"/>
      <c r="E12" s="554" t="s">
        <v>186</v>
      </c>
      <c r="F12" s="554" t="s">
        <v>216</v>
      </c>
      <c r="G12" s="554" t="s">
        <v>18</v>
      </c>
      <c r="H12" s="554" t="s">
        <v>186</v>
      </c>
      <c r="I12" s="554" t="s">
        <v>216</v>
      </c>
      <c r="J12" s="554" t="s">
        <v>18</v>
      </c>
      <c r="K12" s="554" t="s">
        <v>186</v>
      </c>
      <c r="L12" s="554" t="s">
        <v>216</v>
      </c>
      <c r="M12" s="554" t="s">
        <v>18</v>
      </c>
      <c r="N12" s="554" t="s">
        <v>186</v>
      </c>
      <c r="O12" s="554" t="s">
        <v>216</v>
      </c>
      <c r="P12" s="554" t="s">
        <v>18</v>
      </c>
      <c r="Q12" s="554" t="s">
        <v>252</v>
      </c>
      <c r="R12" s="554" t="s">
        <v>230</v>
      </c>
      <c r="S12" s="554" t="s">
        <v>231</v>
      </c>
      <c r="T12" s="1035"/>
      <c r="U12" s="1035"/>
      <c r="V12" s="1035"/>
    </row>
    <row r="13" spans="1:22">
      <c r="A13" s="569">
        <v>1</v>
      </c>
      <c r="B13" s="570">
        <v>2</v>
      </c>
      <c r="C13" s="448">
        <v>3</v>
      </c>
      <c r="D13" s="570">
        <v>4</v>
      </c>
      <c r="E13" s="570">
        <v>5</v>
      </c>
      <c r="F13" s="448">
        <v>6</v>
      </c>
      <c r="G13" s="570">
        <v>7</v>
      </c>
      <c r="H13" s="570">
        <v>8</v>
      </c>
      <c r="I13" s="448">
        <v>9</v>
      </c>
      <c r="J13" s="570">
        <v>10</v>
      </c>
      <c r="K13" s="570">
        <v>11</v>
      </c>
      <c r="L13" s="448">
        <v>12</v>
      </c>
      <c r="M13" s="570">
        <v>13</v>
      </c>
      <c r="N13" s="570">
        <v>14</v>
      </c>
      <c r="O13" s="448">
        <v>15</v>
      </c>
      <c r="P13" s="570">
        <v>16</v>
      </c>
      <c r="Q13" s="570">
        <v>17</v>
      </c>
      <c r="R13" s="448">
        <v>18</v>
      </c>
      <c r="S13" s="570">
        <v>19</v>
      </c>
      <c r="T13" s="570">
        <v>20</v>
      </c>
      <c r="U13" s="448">
        <v>21</v>
      </c>
      <c r="V13" s="570">
        <v>22</v>
      </c>
    </row>
    <row r="14" spans="1:22" ht="17.25" customHeight="1">
      <c r="A14" s="221">
        <v>1</v>
      </c>
      <c r="B14" s="120" t="s">
        <v>694</v>
      </c>
      <c r="C14" s="281">
        <v>4281</v>
      </c>
      <c r="D14" s="380">
        <v>3587</v>
      </c>
      <c r="E14" s="268">
        <v>256.86</v>
      </c>
      <c r="F14" s="250">
        <v>171.24</v>
      </c>
      <c r="G14" s="268">
        <f>E14+F14</f>
        <v>428.1</v>
      </c>
      <c r="H14" s="268">
        <v>0</v>
      </c>
      <c r="I14" s="250">
        <v>0</v>
      </c>
      <c r="J14" s="268">
        <f>H14+I14</f>
        <v>0</v>
      </c>
      <c r="K14" s="268">
        <v>243.5988492461621</v>
      </c>
      <c r="L14" s="250">
        <v>208.47793460204221</v>
      </c>
      <c r="M14" s="268">
        <f>K14+L14</f>
        <v>452.07678384820429</v>
      </c>
      <c r="N14" s="268">
        <v>221.67795000000001</v>
      </c>
      <c r="O14" s="250">
        <v>190.66011</v>
      </c>
      <c r="P14" s="268">
        <f>N14+O14</f>
        <v>412.33806000000004</v>
      </c>
      <c r="Q14" s="282">
        <f>(H14+K14)-N14</f>
        <v>21.920899246162094</v>
      </c>
      <c r="R14" s="248">
        <f>(I14+L14)-O14</f>
        <v>17.817824602042208</v>
      </c>
      <c r="S14" s="282">
        <f>(J14+M14)-P14</f>
        <v>39.738723848204245</v>
      </c>
      <c r="T14" s="84" t="s">
        <v>738</v>
      </c>
      <c r="U14" s="508">
        <f>D14</f>
        <v>3587</v>
      </c>
      <c r="V14" s="380">
        <f>U14</f>
        <v>3587</v>
      </c>
    </row>
    <row r="15" spans="1:22" ht="17.25" customHeight="1">
      <c r="A15" s="221">
        <v>2</v>
      </c>
      <c r="B15" s="120" t="s">
        <v>695</v>
      </c>
      <c r="C15" s="281">
        <v>7857</v>
      </c>
      <c r="D15" s="380">
        <v>6116</v>
      </c>
      <c r="E15" s="268">
        <v>471.42</v>
      </c>
      <c r="F15" s="250">
        <v>314.27999999999997</v>
      </c>
      <c r="G15" s="268">
        <f t="shared" ref="G15:G43" si="0">E15+F15</f>
        <v>785.7</v>
      </c>
      <c r="H15" s="268">
        <v>0</v>
      </c>
      <c r="I15" s="250">
        <v>0</v>
      </c>
      <c r="J15" s="268">
        <f t="shared" ref="J15:J43" si="1">H15+I15</f>
        <v>0</v>
      </c>
      <c r="K15" s="268">
        <v>447.0815600390319</v>
      </c>
      <c r="L15" s="250">
        <v>369.96900028458458</v>
      </c>
      <c r="M15" s="268">
        <f t="shared" ref="M15:M43" si="2">K15+L15</f>
        <v>817.05056032361654</v>
      </c>
      <c r="N15" s="268">
        <v>367.97685000000001</v>
      </c>
      <c r="O15" s="250">
        <v>317.04532999999998</v>
      </c>
      <c r="P15" s="268">
        <f t="shared" ref="P15:P43" si="3">N15+O15</f>
        <v>685.02217999999993</v>
      </c>
      <c r="Q15" s="282">
        <f t="shared" ref="Q15:Q44" si="4">(H15+K15)-N15</f>
        <v>79.104710039031886</v>
      </c>
      <c r="R15" s="248">
        <f t="shared" ref="R15:R44" si="5">(I15+L15)-O15</f>
        <v>52.923670284584603</v>
      </c>
      <c r="S15" s="282">
        <f t="shared" ref="S15:S44" si="6">(J15+M15)-P15</f>
        <v>132.0283803236166</v>
      </c>
      <c r="T15" s="84" t="s">
        <v>738</v>
      </c>
      <c r="U15" s="508">
        <f t="shared" ref="U15:U43" si="7">D15</f>
        <v>6116</v>
      </c>
      <c r="V15" s="380">
        <f t="shared" ref="V15:V43" si="8">U15</f>
        <v>6116</v>
      </c>
    </row>
    <row r="16" spans="1:22" ht="17.25" customHeight="1">
      <c r="A16" s="221">
        <v>3</v>
      </c>
      <c r="B16" s="120" t="s">
        <v>696</v>
      </c>
      <c r="C16" s="281">
        <v>4575</v>
      </c>
      <c r="D16" s="380">
        <v>3680</v>
      </c>
      <c r="E16" s="268">
        <v>274.5</v>
      </c>
      <c r="F16" s="250">
        <v>183</v>
      </c>
      <c r="G16" s="268">
        <f t="shared" si="0"/>
        <v>457.5</v>
      </c>
      <c r="H16" s="268">
        <v>0</v>
      </c>
      <c r="I16" s="250">
        <v>0</v>
      </c>
      <c r="J16" s="268">
        <f t="shared" si="1"/>
        <v>0</v>
      </c>
      <c r="K16" s="268">
        <v>260.32813251604568</v>
      </c>
      <c r="L16" s="250">
        <v>216.53239560724921</v>
      </c>
      <c r="M16" s="268">
        <f t="shared" si="2"/>
        <v>476.8605281232949</v>
      </c>
      <c r="N16" s="268">
        <v>217.98301000000001</v>
      </c>
      <c r="O16" s="250">
        <v>187.71025</v>
      </c>
      <c r="P16" s="268">
        <f t="shared" si="3"/>
        <v>405.69326000000001</v>
      </c>
      <c r="Q16" s="282">
        <f t="shared" si="4"/>
        <v>42.345122516045677</v>
      </c>
      <c r="R16" s="248">
        <f t="shared" si="5"/>
        <v>28.822145607249212</v>
      </c>
      <c r="S16" s="282">
        <f t="shared" si="6"/>
        <v>71.167268123294889</v>
      </c>
      <c r="T16" s="84" t="s">
        <v>738</v>
      </c>
      <c r="U16" s="508">
        <f t="shared" si="7"/>
        <v>3680</v>
      </c>
      <c r="V16" s="380">
        <f t="shared" si="8"/>
        <v>3680</v>
      </c>
    </row>
    <row r="17" spans="1:22" ht="17.25" customHeight="1">
      <c r="A17" s="221">
        <v>4</v>
      </c>
      <c r="B17" s="120" t="s">
        <v>697</v>
      </c>
      <c r="C17" s="281">
        <v>5336</v>
      </c>
      <c r="D17" s="380">
        <v>4372</v>
      </c>
      <c r="E17" s="268">
        <v>320.16000000000003</v>
      </c>
      <c r="F17" s="250">
        <v>213.44</v>
      </c>
      <c r="G17" s="268">
        <f t="shared" si="0"/>
        <v>533.6</v>
      </c>
      <c r="H17" s="268">
        <v>0</v>
      </c>
      <c r="I17" s="250">
        <v>0</v>
      </c>
      <c r="J17" s="268">
        <f t="shared" si="1"/>
        <v>0</v>
      </c>
      <c r="K17" s="268">
        <v>303.63080111598248</v>
      </c>
      <c r="L17" s="250">
        <v>255.05327135423408</v>
      </c>
      <c r="M17" s="268">
        <f t="shared" si="2"/>
        <v>558.68407247021651</v>
      </c>
      <c r="N17" s="268">
        <v>261.88290999999998</v>
      </c>
      <c r="O17" s="250">
        <v>225.52816000000001</v>
      </c>
      <c r="P17" s="268">
        <f t="shared" si="3"/>
        <v>487.41107</v>
      </c>
      <c r="Q17" s="282">
        <f t="shared" si="4"/>
        <v>41.747891115982497</v>
      </c>
      <c r="R17" s="248">
        <f t="shared" si="5"/>
        <v>29.52511135423407</v>
      </c>
      <c r="S17" s="282">
        <f t="shared" si="6"/>
        <v>71.273002470216511</v>
      </c>
      <c r="T17" s="84" t="s">
        <v>738</v>
      </c>
      <c r="U17" s="508">
        <f t="shared" si="7"/>
        <v>4372</v>
      </c>
      <c r="V17" s="380">
        <f t="shared" si="8"/>
        <v>4372</v>
      </c>
    </row>
    <row r="18" spans="1:22" ht="17.25" customHeight="1">
      <c r="A18" s="221">
        <v>5</v>
      </c>
      <c r="B18" s="120" t="s">
        <v>698</v>
      </c>
      <c r="C18" s="281">
        <v>5925</v>
      </c>
      <c r="D18" s="380">
        <v>4669</v>
      </c>
      <c r="E18" s="268">
        <v>355.5</v>
      </c>
      <c r="F18" s="250">
        <v>237</v>
      </c>
      <c r="G18" s="268">
        <f t="shared" si="0"/>
        <v>592.5</v>
      </c>
      <c r="H18" s="268">
        <v>0</v>
      </c>
      <c r="I18" s="250">
        <v>0</v>
      </c>
      <c r="J18" s="268">
        <f t="shared" si="1"/>
        <v>0</v>
      </c>
      <c r="K18" s="268">
        <v>337.1462699797969</v>
      </c>
      <c r="L18" s="250">
        <v>281.04908643085128</v>
      </c>
      <c r="M18" s="268">
        <f t="shared" si="2"/>
        <v>618.19535641064817</v>
      </c>
      <c r="N18" s="268">
        <v>285.44864999999999</v>
      </c>
      <c r="O18" s="250">
        <v>245.27223000000001</v>
      </c>
      <c r="P18" s="268">
        <f t="shared" si="3"/>
        <v>530.72087999999997</v>
      </c>
      <c r="Q18" s="282">
        <f t="shared" si="4"/>
        <v>51.697619979796912</v>
      </c>
      <c r="R18" s="248">
        <f t="shared" si="5"/>
        <v>35.776856430851268</v>
      </c>
      <c r="S18" s="282">
        <f t="shared" si="6"/>
        <v>87.474476410648208</v>
      </c>
      <c r="T18" s="84" t="s">
        <v>738</v>
      </c>
      <c r="U18" s="508">
        <f t="shared" si="7"/>
        <v>4669</v>
      </c>
      <c r="V18" s="380">
        <f t="shared" si="8"/>
        <v>4669</v>
      </c>
    </row>
    <row r="19" spans="1:22" ht="17.25" customHeight="1">
      <c r="A19" s="221">
        <v>6</v>
      </c>
      <c r="B19" s="120" t="s">
        <v>699</v>
      </c>
      <c r="C19" s="281">
        <v>1928</v>
      </c>
      <c r="D19" s="380">
        <v>1524</v>
      </c>
      <c r="E19" s="268">
        <v>115.68</v>
      </c>
      <c r="F19" s="250">
        <v>77.12</v>
      </c>
      <c r="G19" s="268">
        <f t="shared" si="0"/>
        <v>192.8</v>
      </c>
      <c r="H19" s="268">
        <v>0</v>
      </c>
      <c r="I19" s="250">
        <v>0</v>
      </c>
      <c r="J19" s="268">
        <f t="shared" si="1"/>
        <v>0</v>
      </c>
      <c r="K19" s="268">
        <v>109.70768076304614</v>
      </c>
      <c r="L19" s="250">
        <v>91.654081860680094</v>
      </c>
      <c r="M19" s="268">
        <f t="shared" si="2"/>
        <v>201.36176262372624</v>
      </c>
      <c r="N19" s="268">
        <v>92.385369999999995</v>
      </c>
      <c r="O19" s="250">
        <v>79.634050000000002</v>
      </c>
      <c r="P19" s="268">
        <f t="shared" si="3"/>
        <v>172.01942</v>
      </c>
      <c r="Q19" s="282">
        <f t="shared" si="4"/>
        <v>17.322310763046147</v>
      </c>
      <c r="R19" s="248">
        <f t="shared" si="5"/>
        <v>12.020031860680092</v>
      </c>
      <c r="S19" s="282">
        <f t="shared" si="6"/>
        <v>29.342342623726239</v>
      </c>
      <c r="T19" s="84" t="s">
        <v>738</v>
      </c>
      <c r="U19" s="508">
        <f t="shared" si="7"/>
        <v>1524</v>
      </c>
      <c r="V19" s="380">
        <f t="shared" si="8"/>
        <v>1524</v>
      </c>
    </row>
    <row r="20" spans="1:22" ht="17.25" customHeight="1">
      <c r="A20" s="221">
        <v>7</v>
      </c>
      <c r="B20" s="120" t="s">
        <v>700</v>
      </c>
      <c r="C20" s="281">
        <v>6021</v>
      </c>
      <c r="D20" s="380">
        <v>5095</v>
      </c>
      <c r="E20" s="268">
        <v>361.26</v>
      </c>
      <c r="F20" s="250">
        <v>240.84</v>
      </c>
      <c r="G20" s="268">
        <f t="shared" si="0"/>
        <v>602.1</v>
      </c>
      <c r="H20" s="268">
        <v>0</v>
      </c>
      <c r="I20" s="250">
        <v>0</v>
      </c>
      <c r="J20" s="268">
        <f t="shared" si="1"/>
        <v>0</v>
      </c>
      <c r="K20" s="268">
        <v>342.60889308833026</v>
      </c>
      <c r="L20" s="250">
        <v>291.21128033791553</v>
      </c>
      <c r="M20" s="268">
        <f t="shared" si="2"/>
        <v>633.82017342624579</v>
      </c>
      <c r="N20" s="268">
        <v>313.94296000000003</v>
      </c>
      <c r="O20" s="250">
        <v>268.55614000000003</v>
      </c>
      <c r="P20" s="268">
        <f t="shared" si="3"/>
        <v>582.4991</v>
      </c>
      <c r="Q20" s="282">
        <f t="shared" si="4"/>
        <v>28.665933088330235</v>
      </c>
      <c r="R20" s="248">
        <f t="shared" si="5"/>
        <v>22.655140337915498</v>
      </c>
      <c r="S20" s="282">
        <f t="shared" si="6"/>
        <v>51.321073426245789</v>
      </c>
      <c r="T20" s="84" t="s">
        <v>738</v>
      </c>
      <c r="U20" s="508">
        <f t="shared" si="7"/>
        <v>5095</v>
      </c>
      <c r="V20" s="380">
        <f t="shared" si="8"/>
        <v>5095</v>
      </c>
    </row>
    <row r="21" spans="1:22" ht="17.25" customHeight="1">
      <c r="A21" s="221">
        <v>8</v>
      </c>
      <c r="B21" s="120" t="s">
        <v>701</v>
      </c>
      <c r="C21" s="281">
        <v>1495</v>
      </c>
      <c r="D21" s="380">
        <v>1075</v>
      </c>
      <c r="E21" s="268">
        <v>89.7</v>
      </c>
      <c r="F21" s="250">
        <v>59.8</v>
      </c>
      <c r="G21" s="268">
        <f t="shared" si="0"/>
        <v>149.5</v>
      </c>
      <c r="H21" s="268">
        <v>0</v>
      </c>
      <c r="I21" s="250">
        <v>0</v>
      </c>
      <c r="J21" s="268">
        <f t="shared" si="1"/>
        <v>0</v>
      </c>
      <c r="K21" s="268">
        <v>85.068974450598532</v>
      </c>
      <c r="L21" s="250">
        <v>68.066941891035256</v>
      </c>
      <c r="M21" s="268">
        <f t="shared" si="2"/>
        <v>153.13591634163379</v>
      </c>
      <c r="N21" s="268">
        <v>67.862809999999996</v>
      </c>
      <c r="O21" s="250">
        <v>57.693530000000003</v>
      </c>
      <c r="P21" s="268">
        <f t="shared" si="3"/>
        <v>125.55634000000001</v>
      </c>
      <c r="Q21" s="282">
        <f t="shared" si="4"/>
        <v>17.206164450598536</v>
      </c>
      <c r="R21" s="248">
        <f t="shared" si="5"/>
        <v>10.373411891035254</v>
      </c>
      <c r="S21" s="282">
        <f t="shared" si="6"/>
        <v>27.579576341633782</v>
      </c>
      <c r="T21" s="84" t="s">
        <v>738</v>
      </c>
      <c r="U21" s="508">
        <f t="shared" si="7"/>
        <v>1075</v>
      </c>
      <c r="V21" s="380">
        <f t="shared" si="8"/>
        <v>1075</v>
      </c>
    </row>
    <row r="22" spans="1:22" ht="17.25" customHeight="1">
      <c r="A22" s="221">
        <v>9</v>
      </c>
      <c r="B22" s="120" t="s">
        <v>702</v>
      </c>
      <c r="C22" s="281">
        <v>3983</v>
      </c>
      <c r="D22" s="380">
        <v>3349</v>
      </c>
      <c r="E22" s="268">
        <v>238.98</v>
      </c>
      <c r="F22" s="250">
        <v>159.32</v>
      </c>
      <c r="G22" s="268">
        <f t="shared" si="0"/>
        <v>398.29999999999995</v>
      </c>
      <c r="H22" s="268">
        <v>0</v>
      </c>
      <c r="I22" s="250">
        <v>0</v>
      </c>
      <c r="J22" s="268">
        <f t="shared" si="1"/>
        <v>0</v>
      </c>
      <c r="K22" s="268">
        <v>226.64195668008961</v>
      </c>
      <c r="L22" s="250">
        <v>191.34685434199244</v>
      </c>
      <c r="M22" s="268">
        <f t="shared" si="2"/>
        <v>417.98881102208202</v>
      </c>
      <c r="N22" s="268">
        <v>198.56957</v>
      </c>
      <c r="O22" s="250">
        <v>170.87217999999999</v>
      </c>
      <c r="P22" s="268">
        <f t="shared" si="3"/>
        <v>369.44174999999996</v>
      </c>
      <c r="Q22" s="282">
        <f t="shared" si="4"/>
        <v>28.072386680089608</v>
      </c>
      <c r="R22" s="248">
        <f t="shared" si="5"/>
        <v>20.474674341992454</v>
      </c>
      <c r="S22" s="282">
        <f t="shared" si="6"/>
        <v>48.547061022082062</v>
      </c>
      <c r="T22" s="84" t="s">
        <v>738</v>
      </c>
      <c r="U22" s="508">
        <f t="shared" si="7"/>
        <v>3349</v>
      </c>
      <c r="V22" s="380">
        <f t="shared" si="8"/>
        <v>3349</v>
      </c>
    </row>
    <row r="23" spans="1:22" ht="17.25" customHeight="1">
      <c r="A23" s="221">
        <v>10</v>
      </c>
      <c r="B23" s="120" t="s">
        <v>703</v>
      </c>
      <c r="C23" s="281">
        <v>2896</v>
      </c>
      <c r="D23" s="380">
        <v>2592</v>
      </c>
      <c r="E23" s="268">
        <v>173.76</v>
      </c>
      <c r="F23" s="250">
        <v>115.84</v>
      </c>
      <c r="G23" s="268">
        <f t="shared" si="0"/>
        <v>289.60000000000002</v>
      </c>
      <c r="H23" s="268">
        <v>0</v>
      </c>
      <c r="I23" s="250">
        <v>0</v>
      </c>
      <c r="J23" s="268">
        <f t="shared" si="1"/>
        <v>0</v>
      </c>
      <c r="K23" s="268">
        <v>164.7891304407581</v>
      </c>
      <c r="L23" s="250">
        <v>140.65234841496815</v>
      </c>
      <c r="M23" s="268">
        <f t="shared" si="2"/>
        <v>305.44147885572625</v>
      </c>
      <c r="N23" s="268">
        <v>150.39100999999999</v>
      </c>
      <c r="O23" s="250">
        <v>129.11582999999999</v>
      </c>
      <c r="P23" s="268">
        <f t="shared" si="3"/>
        <v>279.50684000000001</v>
      </c>
      <c r="Q23" s="282">
        <f t="shared" si="4"/>
        <v>14.398120440758106</v>
      </c>
      <c r="R23" s="248">
        <f t="shared" si="5"/>
        <v>11.536518414968157</v>
      </c>
      <c r="S23" s="282">
        <f t="shared" si="6"/>
        <v>25.934638855726234</v>
      </c>
      <c r="T23" s="84" t="s">
        <v>738</v>
      </c>
      <c r="U23" s="508">
        <f t="shared" si="7"/>
        <v>2592</v>
      </c>
      <c r="V23" s="380">
        <f t="shared" si="8"/>
        <v>2592</v>
      </c>
    </row>
    <row r="24" spans="1:22" ht="17.25" customHeight="1">
      <c r="A24" s="221">
        <v>11</v>
      </c>
      <c r="B24" s="120" t="s">
        <v>704</v>
      </c>
      <c r="C24" s="281">
        <v>10198</v>
      </c>
      <c r="D24" s="380">
        <v>7566</v>
      </c>
      <c r="E24" s="268">
        <v>611.88</v>
      </c>
      <c r="F24" s="250">
        <v>407.92</v>
      </c>
      <c r="G24" s="268">
        <f t="shared" si="0"/>
        <v>1019.8</v>
      </c>
      <c r="H24" s="268">
        <v>0</v>
      </c>
      <c r="I24" s="250">
        <v>0</v>
      </c>
      <c r="J24" s="268">
        <f t="shared" si="1"/>
        <v>0</v>
      </c>
      <c r="K24" s="816">
        <v>558.41</v>
      </c>
      <c r="L24" s="817">
        <v>468.26</v>
      </c>
      <c r="M24" s="268">
        <f t="shared" si="2"/>
        <v>1026.67</v>
      </c>
      <c r="N24" s="268">
        <v>455.27717000000001</v>
      </c>
      <c r="O24" s="250">
        <v>391.60881999999998</v>
      </c>
      <c r="P24" s="268">
        <f t="shared" si="3"/>
        <v>846.88598999999999</v>
      </c>
      <c r="Q24" s="282">
        <f t="shared" si="4"/>
        <v>103.13282999999996</v>
      </c>
      <c r="R24" s="248">
        <f t="shared" si="5"/>
        <v>76.651180000000011</v>
      </c>
      <c r="S24" s="282">
        <f t="shared" si="6"/>
        <v>179.78401000000008</v>
      </c>
      <c r="T24" s="84" t="s">
        <v>738</v>
      </c>
      <c r="U24" s="508">
        <f t="shared" si="7"/>
        <v>7566</v>
      </c>
      <c r="V24" s="380">
        <f t="shared" si="8"/>
        <v>7566</v>
      </c>
    </row>
    <row r="25" spans="1:22" ht="17.25" customHeight="1">
      <c r="A25" s="221">
        <v>12</v>
      </c>
      <c r="B25" s="120" t="s">
        <v>705</v>
      </c>
      <c r="C25" s="281">
        <v>3210</v>
      </c>
      <c r="D25" s="380">
        <v>2701</v>
      </c>
      <c r="E25" s="268">
        <v>192.6</v>
      </c>
      <c r="F25" s="250">
        <v>128.4</v>
      </c>
      <c r="G25" s="268">
        <f t="shared" si="0"/>
        <v>321</v>
      </c>
      <c r="H25" s="268">
        <v>0</v>
      </c>
      <c r="I25" s="250">
        <v>0</v>
      </c>
      <c r="J25" s="268">
        <f t="shared" si="1"/>
        <v>0</v>
      </c>
      <c r="K25" s="268">
        <v>182.65646019158615</v>
      </c>
      <c r="L25" s="250">
        <v>154.92551075938417</v>
      </c>
      <c r="M25" s="268">
        <f t="shared" si="2"/>
        <v>337.58197095097034</v>
      </c>
      <c r="N25" s="268">
        <v>158.09379999999999</v>
      </c>
      <c r="O25" s="250">
        <v>136.38681</v>
      </c>
      <c r="P25" s="268">
        <f t="shared" si="3"/>
        <v>294.48060999999996</v>
      </c>
      <c r="Q25" s="282">
        <f t="shared" si="4"/>
        <v>24.562660191586161</v>
      </c>
      <c r="R25" s="248">
        <f t="shared" si="5"/>
        <v>18.53870075938417</v>
      </c>
      <c r="S25" s="282">
        <f t="shared" si="6"/>
        <v>43.101360950970388</v>
      </c>
      <c r="T25" s="84" t="s">
        <v>738</v>
      </c>
      <c r="U25" s="508">
        <f t="shared" si="7"/>
        <v>2701</v>
      </c>
      <c r="V25" s="380">
        <f t="shared" si="8"/>
        <v>2701</v>
      </c>
    </row>
    <row r="26" spans="1:22" ht="17.25" customHeight="1">
      <c r="A26" s="221">
        <v>13</v>
      </c>
      <c r="B26" s="120" t="s">
        <v>706</v>
      </c>
      <c r="C26" s="281">
        <v>6136</v>
      </c>
      <c r="D26" s="380">
        <v>5435</v>
      </c>
      <c r="E26" s="268">
        <v>368.16</v>
      </c>
      <c r="F26" s="250">
        <v>245.44</v>
      </c>
      <c r="G26" s="268">
        <f t="shared" si="0"/>
        <v>613.6</v>
      </c>
      <c r="H26" s="268">
        <v>0</v>
      </c>
      <c r="I26" s="250">
        <v>0</v>
      </c>
      <c r="J26" s="268">
        <f t="shared" si="1"/>
        <v>0</v>
      </c>
      <c r="K26" s="268">
        <v>349.15266035376095</v>
      </c>
      <c r="L26" s="250">
        <v>301.17387803352983</v>
      </c>
      <c r="M26" s="268">
        <f t="shared" si="2"/>
        <v>650.32653838729084</v>
      </c>
      <c r="N26" s="268">
        <v>320.32182999999998</v>
      </c>
      <c r="O26" s="250">
        <v>276.04637000000002</v>
      </c>
      <c r="P26" s="268">
        <f t="shared" si="3"/>
        <v>596.3682</v>
      </c>
      <c r="Q26" s="282">
        <f t="shared" si="4"/>
        <v>28.830830353760973</v>
      </c>
      <c r="R26" s="248">
        <f t="shared" si="5"/>
        <v>25.127508033529807</v>
      </c>
      <c r="S26" s="282">
        <f t="shared" si="6"/>
        <v>53.958338387290837</v>
      </c>
      <c r="T26" s="84" t="s">
        <v>738</v>
      </c>
      <c r="U26" s="508">
        <f t="shared" si="7"/>
        <v>5435</v>
      </c>
      <c r="V26" s="380">
        <f t="shared" si="8"/>
        <v>5435</v>
      </c>
    </row>
    <row r="27" spans="1:22" ht="17.25" customHeight="1">
      <c r="A27" s="221">
        <v>14</v>
      </c>
      <c r="B27" s="120" t="s">
        <v>707</v>
      </c>
      <c r="C27" s="281">
        <v>1864</v>
      </c>
      <c r="D27" s="380">
        <v>1409</v>
      </c>
      <c r="E27" s="268">
        <v>111.84</v>
      </c>
      <c r="F27" s="250">
        <v>74.56</v>
      </c>
      <c r="G27" s="268">
        <f t="shared" si="0"/>
        <v>186.4</v>
      </c>
      <c r="H27" s="268">
        <v>0</v>
      </c>
      <c r="I27" s="250">
        <v>0</v>
      </c>
      <c r="J27" s="268">
        <f t="shared" si="1"/>
        <v>0</v>
      </c>
      <c r="K27" s="268">
        <v>106.06593202402387</v>
      </c>
      <c r="L27" s="250">
        <v>86.533088847770131</v>
      </c>
      <c r="M27" s="268">
        <f t="shared" si="2"/>
        <v>192.59902087179398</v>
      </c>
      <c r="N27" s="268">
        <v>84.670540000000003</v>
      </c>
      <c r="O27" s="250">
        <v>72.833439999999996</v>
      </c>
      <c r="P27" s="268">
        <f t="shared" si="3"/>
        <v>157.50398000000001</v>
      </c>
      <c r="Q27" s="282">
        <f t="shared" si="4"/>
        <v>21.395392024023863</v>
      </c>
      <c r="R27" s="248">
        <f t="shared" si="5"/>
        <v>13.699648847770135</v>
      </c>
      <c r="S27" s="282">
        <f t="shared" si="6"/>
        <v>35.095040871793969</v>
      </c>
      <c r="T27" s="84" t="s">
        <v>738</v>
      </c>
      <c r="U27" s="508">
        <f t="shared" si="7"/>
        <v>1409</v>
      </c>
      <c r="V27" s="380">
        <f t="shared" si="8"/>
        <v>1409</v>
      </c>
    </row>
    <row r="28" spans="1:22" ht="17.25" customHeight="1">
      <c r="A28" s="221">
        <v>15</v>
      </c>
      <c r="B28" s="120" t="s">
        <v>708</v>
      </c>
      <c r="C28" s="281">
        <v>6097</v>
      </c>
      <c r="D28" s="380">
        <v>5230</v>
      </c>
      <c r="E28" s="268">
        <v>365.82</v>
      </c>
      <c r="F28" s="250">
        <v>243.88</v>
      </c>
      <c r="G28" s="268">
        <f t="shared" si="0"/>
        <v>609.70000000000005</v>
      </c>
      <c r="H28" s="268">
        <v>0</v>
      </c>
      <c r="I28" s="250">
        <v>0</v>
      </c>
      <c r="J28" s="268">
        <f t="shared" si="1"/>
        <v>0</v>
      </c>
      <c r="K28" s="268">
        <v>346.93346971591922</v>
      </c>
      <c r="L28" s="250">
        <v>297.10860202528613</v>
      </c>
      <c r="M28" s="268">
        <f t="shared" si="2"/>
        <v>644.04207174120529</v>
      </c>
      <c r="N28" s="268">
        <v>318.50445999999999</v>
      </c>
      <c r="O28" s="250">
        <v>273.46325000000002</v>
      </c>
      <c r="P28" s="268">
        <f t="shared" si="3"/>
        <v>591.96771000000001</v>
      </c>
      <c r="Q28" s="282">
        <f t="shared" si="4"/>
        <v>28.429009715919221</v>
      </c>
      <c r="R28" s="248">
        <f t="shared" si="5"/>
        <v>23.645352025286115</v>
      </c>
      <c r="S28" s="282">
        <f t="shared" si="6"/>
        <v>52.07436174120528</v>
      </c>
      <c r="T28" s="84" t="s">
        <v>738</v>
      </c>
      <c r="U28" s="508">
        <f t="shared" si="7"/>
        <v>5230</v>
      </c>
      <c r="V28" s="380">
        <f t="shared" si="8"/>
        <v>5230</v>
      </c>
    </row>
    <row r="29" spans="1:22" ht="17.25" customHeight="1">
      <c r="A29" s="221">
        <v>16</v>
      </c>
      <c r="B29" s="229" t="s">
        <v>709</v>
      </c>
      <c r="C29" s="281">
        <v>4707</v>
      </c>
      <c r="D29" s="281">
        <v>3564</v>
      </c>
      <c r="E29" s="268">
        <v>282.42</v>
      </c>
      <c r="F29" s="250">
        <v>188.28</v>
      </c>
      <c r="G29" s="268">
        <f t="shared" si="0"/>
        <v>470.70000000000005</v>
      </c>
      <c r="H29" s="268">
        <v>0</v>
      </c>
      <c r="I29" s="250">
        <v>0</v>
      </c>
      <c r="J29" s="268">
        <f t="shared" si="1"/>
        <v>0</v>
      </c>
      <c r="K29" s="246">
        <v>267.83923929027912</v>
      </c>
      <c r="L29" s="250">
        <v>217.49817904617203</v>
      </c>
      <c r="M29" s="268">
        <f t="shared" si="2"/>
        <v>485.33741833645115</v>
      </c>
      <c r="N29" s="250">
        <v>212.40450999999999</v>
      </c>
      <c r="O29" s="250">
        <v>182.44436999999999</v>
      </c>
      <c r="P29" s="268">
        <f t="shared" si="3"/>
        <v>394.84888000000001</v>
      </c>
      <c r="Q29" s="282">
        <f t="shared" si="4"/>
        <v>55.434729290279137</v>
      </c>
      <c r="R29" s="248">
        <f t="shared" si="5"/>
        <v>35.053809046172034</v>
      </c>
      <c r="S29" s="282">
        <f t="shared" si="6"/>
        <v>90.488538336451143</v>
      </c>
      <c r="T29" s="84" t="s">
        <v>738</v>
      </c>
      <c r="U29" s="508">
        <f t="shared" si="7"/>
        <v>3564</v>
      </c>
      <c r="V29" s="380">
        <f t="shared" si="8"/>
        <v>3564</v>
      </c>
    </row>
    <row r="30" spans="1:22" ht="17.25" customHeight="1">
      <c r="A30" s="221">
        <v>17</v>
      </c>
      <c r="B30" s="229" t="s">
        <v>710</v>
      </c>
      <c r="C30" s="281">
        <v>5090</v>
      </c>
      <c r="D30" s="281">
        <v>4061</v>
      </c>
      <c r="E30" s="268">
        <v>305.39999999999998</v>
      </c>
      <c r="F30" s="250">
        <v>203.6</v>
      </c>
      <c r="G30" s="268">
        <f t="shared" si="0"/>
        <v>509</v>
      </c>
      <c r="H30" s="268">
        <v>0</v>
      </c>
      <c r="I30" s="250">
        <v>0</v>
      </c>
      <c r="J30" s="268">
        <f t="shared" si="1"/>
        <v>0</v>
      </c>
      <c r="K30" s="246">
        <v>289.63282940036555</v>
      </c>
      <c r="L30" s="250">
        <v>241.52044880270648</v>
      </c>
      <c r="M30" s="268">
        <f t="shared" si="2"/>
        <v>531.15327820307198</v>
      </c>
      <c r="N30" s="250">
        <v>247.25362999999999</v>
      </c>
      <c r="O30" s="250">
        <v>212.57272</v>
      </c>
      <c r="P30" s="268">
        <f t="shared" si="3"/>
        <v>459.82634999999999</v>
      </c>
      <c r="Q30" s="282">
        <f t="shared" si="4"/>
        <v>42.379199400365565</v>
      </c>
      <c r="R30" s="248">
        <f t="shared" si="5"/>
        <v>28.947728802706479</v>
      </c>
      <c r="S30" s="282">
        <f t="shared" si="6"/>
        <v>71.326928203071986</v>
      </c>
      <c r="T30" s="84" t="s">
        <v>738</v>
      </c>
      <c r="U30" s="508">
        <f t="shared" si="7"/>
        <v>4061</v>
      </c>
      <c r="V30" s="380">
        <f t="shared" si="8"/>
        <v>4061</v>
      </c>
    </row>
    <row r="31" spans="1:22" ht="17.25" customHeight="1">
      <c r="A31" s="221">
        <v>18</v>
      </c>
      <c r="B31" s="229" t="s">
        <v>711</v>
      </c>
      <c r="C31" s="281">
        <v>6892</v>
      </c>
      <c r="D31" s="281">
        <v>5861</v>
      </c>
      <c r="E31" s="268">
        <v>413.52</v>
      </c>
      <c r="F31" s="250">
        <v>275.68</v>
      </c>
      <c r="G31" s="268">
        <f t="shared" si="0"/>
        <v>689.2</v>
      </c>
      <c r="H31" s="268">
        <v>0</v>
      </c>
      <c r="I31" s="250">
        <v>0</v>
      </c>
      <c r="J31" s="268">
        <f t="shared" si="1"/>
        <v>0</v>
      </c>
      <c r="K31" s="246">
        <v>392.17081733346157</v>
      </c>
      <c r="L31" s="250">
        <v>334.3641390237276</v>
      </c>
      <c r="M31" s="268">
        <f t="shared" si="2"/>
        <v>726.53495635718923</v>
      </c>
      <c r="N31" s="250">
        <v>356.75966</v>
      </c>
      <c r="O31" s="250">
        <v>306.12689</v>
      </c>
      <c r="P31" s="268">
        <f t="shared" si="3"/>
        <v>662.88654999999994</v>
      </c>
      <c r="Q31" s="282">
        <f t="shared" si="4"/>
        <v>35.411157333461574</v>
      </c>
      <c r="R31" s="248">
        <f t="shared" si="5"/>
        <v>28.2372490237276</v>
      </c>
      <c r="S31" s="282">
        <f t="shared" si="6"/>
        <v>63.648406357189288</v>
      </c>
      <c r="T31" s="84" t="s">
        <v>738</v>
      </c>
      <c r="U31" s="508">
        <f t="shared" si="7"/>
        <v>5861</v>
      </c>
      <c r="V31" s="380">
        <f t="shared" si="8"/>
        <v>5861</v>
      </c>
    </row>
    <row r="32" spans="1:22" ht="17.25" customHeight="1">
      <c r="A32" s="221">
        <v>19</v>
      </c>
      <c r="B32" s="229" t="s">
        <v>712</v>
      </c>
      <c r="C32" s="281">
        <v>4407</v>
      </c>
      <c r="D32" s="281">
        <v>3341</v>
      </c>
      <c r="E32" s="268">
        <v>264.42</v>
      </c>
      <c r="F32" s="250">
        <v>176.28</v>
      </c>
      <c r="G32" s="268">
        <f t="shared" si="0"/>
        <v>440.70000000000005</v>
      </c>
      <c r="H32" s="268">
        <v>0</v>
      </c>
      <c r="I32" s="250">
        <v>0</v>
      </c>
      <c r="J32" s="268">
        <f t="shared" si="1"/>
        <v>0</v>
      </c>
      <c r="K32" s="246">
        <v>250.768542076112</v>
      </c>
      <c r="L32" s="250">
        <v>204.76371558165317</v>
      </c>
      <c r="M32" s="268">
        <f t="shared" si="2"/>
        <v>455.53225765776517</v>
      </c>
      <c r="N32" s="250">
        <v>197.0591</v>
      </c>
      <c r="O32" s="250">
        <v>170.23836</v>
      </c>
      <c r="P32" s="268">
        <f t="shared" si="3"/>
        <v>367.29746</v>
      </c>
      <c r="Q32" s="282">
        <f t="shared" si="4"/>
        <v>53.709442076111998</v>
      </c>
      <c r="R32" s="248">
        <f t="shared" si="5"/>
        <v>34.525355581653173</v>
      </c>
      <c r="S32" s="282">
        <f t="shared" si="6"/>
        <v>88.234797657765171</v>
      </c>
      <c r="T32" s="84" t="s">
        <v>738</v>
      </c>
      <c r="U32" s="508">
        <f t="shared" si="7"/>
        <v>3341</v>
      </c>
      <c r="V32" s="380">
        <f t="shared" si="8"/>
        <v>3341</v>
      </c>
    </row>
    <row r="33" spans="1:22" s="233" customFormat="1" ht="17.25" customHeight="1">
      <c r="A33" s="383">
        <v>20</v>
      </c>
      <c r="B33" s="409" t="s">
        <v>713</v>
      </c>
      <c r="C33" s="818">
        <v>5567</v>
      </c>
      <c r="D33" s="818">
        <v>5646</v>
      </c>
      <c r="E33" s="816">
        <v>334.02</v>
      </c>
      <c r="F33" s="817">
        <v>222.68</v>
      </c>
      <c r="G33" s="816">
        <f t="shared" si="0"/>
        <v>556.70000000000005</v>
      </c>
      <c r="H33" s="816">
        <v>0</v>
      </c>
      <c r="I33" s="817">
        <v>0</v>
      </c>
      <c r="J33" s="816">
        <f t="shared" si="1"/>
        <v>0</v>
      </c>
      <c r="K33" s="819">
        <v>338.66</v>
      </c>
      <c r="L33" s="817">
        <v>292.02</v>
      </c>
      <c r="M33" s="816">
        <f t="shared" si="2"/>
        <v>630.68000000000006</v>
      </c>
      <c r="N33" s="817">
        <v>336.66018000000003</v>
      </c>
      <c r="O33" s="817">
        <v>290.02229</v>
      </c>
      <c r="P33" s="816">
        <f t="shared" si="3"/>
        <v>626.68246999999997</v>
      </c>
      <c r="Q33" s="820">
        <f t="shared" si="4"/>
        <v>1.9998199999999997</v>
      </c>
      <c r="R33" s="821">
        <f t="shared" si="5"/>
        <v>1.9977099999999837</v>
      </c>
      <c r="S33" s="820">
        <f t="shared" si="6"/>
        <v>3.9975300000000971</v>
      </c>
      <c r="T33" s="727" t="s">
        <v>738</v>
      </c>
      <c r="U33" s="709">
        <f t="shared" si="7"/>
        <v>5646</v>
      </c>
      <c r="V33" s="515">
        <f t="shared" si="8"/>
        <v>5646</v>
      </c>
    </row>
    <row r="34" spans="1:22" ht="17.25" customHeight="1">
      <c r="A34" s="221">
        <v>21</v>
      </c>
      <c r="B34" s="229" t="s">
        <v>714</v>
      </c>
      <c r="C34" s="281">
        <v>3128</v>
      </c>
      <c r="D34" s="281">
        <v>2810</v>
      </c>
      <c r="E34" s="268">
        <v>187.68</v>
      </c>
      <c r="F34" s="250">
        <v>125.12</v>
      </c>
      <c r="G34" s="268">
        <f t="shared" si="0"/>
        <v>312.8</v>
      </c>
      <c r="H34" s="268">
        <v>0</v>
      </c>
      <c r="I34" s="250">
        <v>0</v>
      </c>
      <c r="J34" s="268">
        <f t="shared" si="1"/>
        <v>0</v>
      </c>
      <c r="K34" s="246">
        <v>177.99046961971388</v>
      </c>
      <c r="L34" s="250">
        <v>154.22709789115029</v>
      </c>
      <c r="M34" s="268">
        <f t="shared" si="2"/>
        <v>332.21756751086417</v>
      </c>
      <c r="N34" s="250">
        <v>167.55981</v>
      </c>
      <c r="O34" s="250">
        <v>144.04048</v>
      </c>
      <c r="P34" s="268">
        <f t="shared" si="3"/>
        <v>311.60028999999997</v>
      </c>
      <c r="Q34" s="282">
        <f t="shared" si="4"/>
        <v>10.430659619713879</v>
      </c>
      <c r="R34" s="248">
        <f t="shared" si="5"/>
        <v>10.186617891150291</v>
      </c>
      <c r="S34" s="282">
        <f t="shared" si="6"/>
        <v>20.617277510864199</v>
      </c>
      <c r="T34" s="84" t="s">
        <v>738</v>
      </c>
      <c r="U34" s="508">
        <f t="shared" si="7"/>
        <v>2810</v>
      </c>
      <c r="V34" s="380">
        <f t="shared" si="8"/>
        <v>2810</v>
      </c>
    </row>
    <row r="35" spans="1:22" ht="17.25" customHeight="1">
      <c r="A35" s="221">
        <v>22</v>
      </c>
      <c r="B35" s="229" t="s">
        <v>715</v>
      </c>
      <c r="C35" s="281">
        <v>10830</v>
      </c>
      <c r="D35" s="281">
        <v>8799</v>
      </c>
      <c r="E35" s="268">
        <v>649.79999999999995</v>
      </c>
      <c r="F35" s="250">
        <v>433.2</v>
      </c>
      <c r="G35" s="268">
        <f t="shared" si="0"/>
        <v>1083</v>
      </c>
      <c r="H35" s="268">
        <v>0</v>
      </c>
      <c r="I35" s="250">
        <v>0</v>
      </c>
      <c r="J35" s="268">
        <f t="shared" si="1"/>
        <v>0</v>
      </c>
      <c r="K35" s="246">
        <v>616.25216943142618</v>
      </c>
      <c r="L35" s="250">
        <v>517.40477762165119</v>
      </c>
      <c r="M35" s="268">
        <f t="shared" si="2"/>
        <v>1133.6569470530774</v>
      </c>
      <c r="N35" s="250">
        <v>527.05155000000002</v>
      </c>
      <c r="O35" s="250">
        <v>454.18952999999999</v>
      </c>
      <c r="P35" s="268">
        <f t="shared" si="3"/>
        <v>981.24108000000001</v>
      </c>
      <c r="Q35" s="282">
        <f t="shared" si="4"/>
        <v>89.200619431426162</v>
      </c>
      <c r="R35" s="248">
        <f t="shared" si="5"/>
        <v>63.215247621651201</v>
      </c>
      <c r="S35" s="282">
        <f t="shared" si="6"/>
        <v>152.41586705307736</v>
      </c>
      <c r="T35" s="84" t="s">
        <v>738</v>
      </c>
      <c r="U35" s="508">
        <f t="shared" si="7"/>
        <v>8799</v>
      </c>
      <c r="V35" s="380">
        <f t="shared" si="8"/>
        <v>8799</v>
      </c>
    </row>
    <row r="36" spans="1:22" ht="17.25" customHeight="1">
      <c r="A36" s="221">
        <v>23</v>
      </c>
      <c r="B36" s="229" t="s">
        <v>716</v>
      </c>
      <c r="C36" s="281">
        <v>4992</v>
      </c>
      <c r="D36" s="281">
        <v>4340</v>
      </c>
      <c r="E36" s="268">
        <v>299.52</v>
      </c>
      <c r="F36" s="250">
        <v>199.68</v>
      </c>
      <c r="G36" s="268">
        <f t="shared" si="0"/>
        <v>499.2</v>
      </c>
      <c r="H36" s="268">
        <v>0</v>
      </c>
      <c r="I36" s="250">
        <v>0</v>
      </c>
      <c r="J36" s="268">
        <f t="shared" si="1"/>
        <v>0</v>
      </c>
      <c r="K36" s="246">
        <v>284.05640164373767</v>
      </c>
      <c r="L36" s="250">
        <v>244.1848759821159</v>
      </c>
      <c r="M36" s="268">
        <f t="shared" si="2"/>
        <v>528.24127762585363</v>
      </c>
      <c r="N36" s="250">
        <v>259.42162999999999</v>
      </c>
      <c r="O36" s="250">
        <v>223.52305000000001</v>
      </c>
      <c r="P36" s="268">
        <f t="shared" si="3"/>
        <v>482.94468000000001</v>
      </c>
      <c r="Q36" s="282">
        <f t="shared" si="4"/>
        <v>24.634771643737679</v>
      </c>
      <c r="R36" s="248">
        <f t="shared" si="5"/>
        <v>20.661825982115886</v>
      </c>
      <c r="S36" s="282">
        <f t="shared" si="6"/>
        <v>45.296597625853622</v>
      </c>
      <c r="T36" s="84" t="s">
        <v>738</v>
      </c>
      <c r="U36" s="508">
        <f t="shared" si="7"/>
        <v>4340</v>
      </c>
      <c r="V36" s="380">
        <f t="shared" si="8"/>
        <v>4340</v>
      </c>
    </row>
    <row r="37" spans="1:22" ht="17.25" customHeight="1">
      <c r="A37" s="221">
        <v>24</v>
      </c>
      <c r="B37" s="229" t="s">
        <v>717</v>
      </c>
      <c r="C37" s="281">
        <v>3188</v>
      </c>
      <c r="D37" s="281">
        <v>2589</v>
      </c>
      <c r="E37" s="268">
        <v>191.28</v>
      </c>
      <c r="F37" s="250">
        <v>127.52</v>
      </c>
      <c r="G37" s="268">
        <f t="shared" si="0"/>
        <v>318.8</v>
      </c>
      <c r="H37" s="268">
        <v>0</v>
      </c>
      <c r="I37" s="250">
        <v>0</v>
      </c>
      <c r="J37" s="268">
        <f t="shared" si="1"/>
        <v>0</v>
      </c>
      <c r="K37" s="246">
        <v>181.404609062547</v>
      </c>
      <c r="L37" s="250">
        <v>149.02014288728068</v>
      </c>
      <c r="M37" s="268">
        <f t="shared" si="2"/>
        <v>330.42475194982768</v>
      </c>
      <c r="N37" s="250">
        <v>147.94175999999999</v>
      </c>
      <c r="O37" s="250">
        <v>127.15457000000001</v>
      </c>
      <c r="P37" s="268">
        <f t="shared" si="3"/>
        <v>275.09632999999997</v>
      </c>
      <c r="Q37" s="282">
        <f t="shared" si="4"/>
        <v>33.462849062547008</v>
      </c>
      <c r="R37" s="248">
        <f t="shared" si="5"/>
        <v>21.865572887280678</v>
      </c>
      <c r="S37" s="282">
        <f t="shared" si="6"/>
        <v>55.328421949827714</v>
      </c>
      <c r="T37" s="84" t="s">
        <v>738</v>
      </c>
      <c r="U37" s="508">
        <f t="shared" si="7"/>
        <v>2589</v>
      </c>
      <c r="V37" s="380">
        <f t="shared" si="8"/>
        <v>2589</v>
      </c>
    </row>
    <row r="38" spans="1:22" ht="17.25" customHeight="1">
      <c r="A38" s="221">
        <v>25</v>
      </c>
      <c r="B38" s="229" t="s">
        <v>718</v>
      </c>
      <c r="C38" s="281">
        <v>2727</v>
      </c>
      <c r="D38" s="281">
        <v>2264</v>
      </c>
      <c r="E38" s="268">
        <v>163.62</v>
      </c>
      <c r="F38" s="250">
        <v>109.08</v>
      </c>
      <c r="G38" s="268">
        <f t="shared" si="0"/>
        <v>272.7</v>
      </c>
      <c r="H38" s="268">
        <v>0</v>
      </c>
      <c r="I38" s="250">
        <v>0</v>
      </c>
      <c r="J38" s="268">
        <f t="shared" si="1"/>
        <v>0</v>
      </c>
      <c r="K38" s="246">
        <v>155.17263767677741</v>
      </c>
      <c r="L38" s="250">
        <v>131.09295335522478</v>
      </c>
      <c r="M38" s="268">
        <f t="shared" si="2"/>
        <v>286.26559103200219</v>
      </c>
      <c r="N38" s="250">
        <v>137.62724</v>
      </c>
      <c r="O38" s="250">
        <v>118.15752000000001</v>
      </c>
      <c r="P38" s="268">
        <f t="shared" si="3"/>
        <v>255.78476000000001</v>
      </c>
      <c r="Q38" s="282">
        <f t="shared" si="4"/>
        <v>17.545397676777412</v>
      </c>
      <c r="R38" s="248">
        <f t="shared" si="5"/>
        <v>12.935433355224774</v>
      </c>
      <c r="S38" s="282">
        <f t="shared" si="6"/>
        <v>30.480831032002186</v>
      </c>
      <c r="T38" s="84" t="s">
        <v>738</v>
      </c>
      <c r="U38" s="508">
        <f t="shared" si="7"/>
        <v>2264</v>
      </c>
      <c r="V38" s="380">
        <f t="shared" si="8"/>
        <v>2264</v>
      </c>
    </row>
    <row r="39" spans="1:22" ht="17.25" customHeight="1">
      <c r="A39" s="221">
        <v>26</v>
      </c>
      <c r="B39" s="229" t="s">
        <v>719</v>
      </c>
      <c r="C39" s="281">
        <v>5330</v>
      </c>
      <c r="D39" s="281">
        <v>4419</v>
      </c>
      <c r="E39" s="268">
        <v>319.8</v>
      </c>
      <c r="F39" s="250">
        <v>213.2</v>
      </c>
      <c r="G39" s="268">
        <f t="shared" si="0"/>
        <v>533</v>
      </c>
      <c r="H39" s="268">
        <v>0</v>
      </c>
      <c r="I39" s="250">
        <v>0</v>
      </c>
      <c r="J39" s="268">
        <f t="shared" si="1"/>
        <v>0</v>
      </c>
      <c r="K39" s="246">
        <v>303.28938717169916</v>
      </c>
      <c r="L39" s="250">
        <v>255.0053806277059</v>
      </c>
      <c r="M39" s="268">
        <f t="shared" si="2"/>
        <v>558.29476779940501</v>
      </c>
      <c r="N39" s="250">
        <v>265.12049000000002</v>
      </c>
      <c r="O39" s="250">
        <v>227.86412000000001</v>
      </c>
      <c r="P39" s="268">
        <f t="shared" si="3"/>
        <v>492.98461000000003</v>
      </c>
      <c r="Q39" s="282">
        <f t="shared" si="4"/>
        <v>38.168897171699143</v>
      </c>
      <c r="R39" s="248">
        <f t="shared" si="5"/>
        <v>27.14126062770589</v>
      </c>
      <c r="S39" s="282">
        <f t="shared" si="6"/>
        <v>65.310157799404976</v>
      </c>
      <c r="T39" s="84" t="s">
        <v>738</v>
      </c>
      <c r="U39" s="508">
        <f t="shared" si="7"/>
        <v>4419</v>
      </c>
      <c r="V39" s="380">
        <f t="shared" si="8"/>
        <v>4419</v>
      </c>
    </row>
    <row r="40" spans="1:22" ht="17.25" customHeight="1">
      <c r="A40" s="221">
        <v>27</v>
      </c>
      <c r="B40" s="229" t="s">
        <v>720</v>
      </c>
      <c r="C40" s="281">
        <v>4447</v>
      </c>
      <c r="D40" s="281">
        <v>3945</v>
      </c>
      <c r="E40" s="268">
        <v>266.82</v>
      </c>
      <c r="F40" s="250">
        <v>177.88</v>
      </c>
      <c r="G40" s="268">
        <f t="shared" si="0"/>
        <v>444.7</v>
      </c>
      <c r="H40" s="268">
        <v>0</v>
      </c>
      <c r="I40" s="250">
        <v>0</v>
      </c>
      <c r="J40" s="268">
        <f t="shared" si="1"/>
        <v>0</v>
      </c>
      <c r="K40" s="246">
        <v>253.04463503800113</v>
      </c>
      <c r="L40" s="250">
        <v>217.33283707711723</v>
      </c>
      <c r="M40" s="268">
        <f t="shared" si="2"/>
        <v>470.37747211511839</v>
      </c>
      <c r="N40" s="250">
        <v>233.26823999999999</v>
      </c>
      <c r="O40" s="250">
        <v>200.4863</v>
      </c>
      <c r="P40" s="268">
        <f t="shared" si="3"/>
        <v>433.75454000000002</v>
      </c>
      <c r="Q40" s="282">
        <f t="shared" si="4"/>
        <v>19.776395038001141</v>
      </c>
      <c r="R40" s="248">
        <f t="shared" si="5"/>
        <v>16.846537077117233</v>
      </c>
      <c r="S40" s="282">
        <f t="shared" si="6"/>
        <v>36.622932115118374</v>
      </c>
      <c r="T40" s="84" t="s">
        <v>738</v>
      </c>
      <c r="U40" s="508">
        <f t="shared" si="7"/>
        <v>3945</v>
      </c>
      <c r="V40" s="380">
        <f t="shared" si="8"/>
        <v>3945</v>
      </c>
    </row>
    <row r="41" spans="1:22" ht="17.25" customHeight="1">
      <c r="A41" s="221">
        <v>28</v>
      </c>
      <c r="B41" s="229" t="s">
        <v>721</v>
      </c>
      <c r="C41" s="281">
        <v>3335</v>
      </c>
      <c r="D41" s="281">
        <v>2765</v>
      </c>
      <c r="E41" s="268">
        <v>200.1</v>
      </c>
      <c r="F41" s="250">
        <v>133.4</v>
      </c>
      <c r="G41" s="268">
        <f t="shared" si="0"/>
        <v>333.5</v>
      </c>
      <c r="H41" s="268">
        <v>0</v>
      </c>
      <c r="I41" s="250">
        <v>0</v>
      </c>
      <c r="J41" s="268">
        <f t="shared" si="1"/>
        <v>0</v>
      </c>
      <c r="K41" s="246">
        <v>189.76925069748904</v>
      </c>
      <c r="L41" s="250">
        <v>159.5015954251372</v>
      </c>
      <c r="M41" s="268">
        <f t="shared" si="2"/>
        <v>349.27084612262627</v>
      </c>
      <c r="N41" s="250">
        <v>164.69533000000001</v>
      </c>
      <c r="O41" s="250">
        <v>141.62478999999999</v>
      </c>
      <c r="P41" s="268">
        <f t="shared" si="3"/>
        <v>306.32011999999997</v>
      </c>
      <c r="Q41" s="282">
        <f t="shared" si="4"/>
        <v>25.073920697489029</v>
      </c>
      <c r="R41" s="248">
        <f t="shared" si="5"/>
        <v>17.876805425137206</v>
      </c>
      <c r="S41" s="282">
        <f t="shared" si="6"/>
        <v>42.950726122626293</v>
      </c>
      <c r="T41" s="84" t="s">
        <v>738</v>
      </c>
      <c r="U41" s="508">
        <f t="shared" si="7"/>
        <v>2765</v>
      </c>
      <c r="V41" s="380">
        <f t="shared" si="8"/>
        <v>2765</v>
      </c>
    </row>
    <row r="42" spans="1:22" ht="17.25" customHeight="1">
      <c r="A42" s="221">
        <v>29</v>
      </c>
      <c r="B42" s="229" t="s">
        <v>722</v>
      </c>
      <c r="C42" s="281">
        <v>2324</v>
      </c>
      <c r="D42" s="281">
        <v>1835</v>
      </c>
      <c r="E42" s="268">
        <v>139.44</v>
      </c>
      <c r="F42" s="250">
        <v>92.96</v>
      </c>
      <c r="G42" s="268">
        <f t="shared" si="0"/>
        <v>232.39999999999998</v>
      </c>
      <c r="H42" s="268">
        <v>0</v>
      </c>
      <c r="I42" s="250">
        <v>0</v>
      </c>
      <c r="J42" s="268">
        <f t="shared" si="1"/>
        <v>0</v>
      </c>
      <c r="K42" s="246">
        <v>132.24100108574649</v>
      </c>
      <c r="L42" s="250">
        <v>108.82097069076303</v>
      </c>
      <c r="M42" s="268">
        <f t="shared" si="2"/>
        <v>241.06197177650952</v>
      </c>
      <c r="N42" s="250">
        <v>113.97726</v>
      </c>
      <c r="O42" s="250">
        <v>96.938519999999997</v>
      </c>
      <c r="P42" s="268">
        <f t="shared" si="3"/>
        <v>210.91577999999998</v>
      </c>
      <c r="Q42" s="282">
        <f t="shared" si="4"/>
        <v>18.263741085746489</v>
      </c>
      <c r="R42" s="248">
        <f t="shared" si="5"/>
        <v>11.882450690763037</v>
      </c>
      <c r="S42" s="282">
        <f t="shared" si="6"/>
        <v>30.146191776509539</v>
      </c>
      <c r="T42" s="84" t="s">
        <v>738</v>
      </c>
      <c r="U42" s="508">
        <f t="shared" si="7"/>
        <v>1835</v>
      </c>
      <c r="V42" s="380">
        <f t="shared" si="8"/>
        <v>1835</v>
      </c>
    </row>
    <row r="43" spans="1:22" ht="17.25" customHeight="1">
      <c r="A43" s="221">
        <v>30</v>
      </c>
      <c r="B43" s="229" t="s">
        <v>723</v>
      </c>
      <c r="C43" s="281">
        <v>6756</v>
      </c>
      <c r="D43" s="281">
        <v>5312</v>
      </c>
      <c r="E43" s="268">
        <v>405.36</v>
      </c>
      <c r="F43" s="250">
        <v>270.24</v>
      </c>
      <c r="G43" s="268">
        <f t="shared" si="0"/>
        <v>675.6</v>
      </c>
      <c r="H43" s="268">
        <v>0</v>
      </c>
      <c r="I43" s="250">
        <v>0</v>
      </c>
      <c r="J43" s="268">
        <f t="shared" si="1"/>
        <v>0</v>
      </c>
      <c r="K43" s="246">
        <v>384.43210126303927</v>
      </c>
      <c r="L43" s="250">
        <v>316.66009180512089</v>
      </c>
      <c r="M43" s="268">
        <f t="shared" si="2"/>
        <v>701.09219306816021</v>
      </c>
      <c r="N43" s="250">
        <v>315.84458999999998</v>
      </c>
      <c r="O43" s="250">
        <v>271.75711999999999</v>
      </c>
      <c r="P43" s="268">
        <f t="shared" si="3"/>
        <v>587.60170999999991</v>
      </c>
      <c r="Q43" s="282">
        <f t="shared" si="4"/>
        <v>68.587511263039289</v>
      </c>
      <c r="R43" s="248">
        <f t="shared" si="5"/>
        <v>44.902971805120899</v>
      </c>
      <c r="S43" s="282">
        <f t="shared" si="6"/>
        <v>113.4904830681603</v>
      </c>
      <c r="T43" s="84" t="s">
        <v>738</v>
      </c>
      <c r="U43" s="508">
        <f t="shared" si="7"/>
        <v>5312</v>
      </c>
      <c r="V43" s="380">
        <f t="shared" si="8"/>
        <v>5312</v>
      </c>
    </row>
    <row r="44" spans="1:22" ht="17.25" customHeight="1">
      <c r="A44" s="394"/>
      <c r="B44" s="555" t="s">
        <v>724</v>
      </c>
      <c r="C44" s="571">
        <f>SUM(C14:C43)</f>
        <v>145522</v>
      </c>
      <c r="D44" s="571">
        <f>SUM(D14:D43)</f>
        <v>119951</v>
      </c>
      <c r="E44" s="408">
        <f t="shared" ref="E44:P44" si="9">SUM(E14:E43)</f>
        <v>8731.32</v>
      </c>
      <c r="F44" s="408">
        <f t="shared" si="9"/>
        <v>5820.88</v>
      </c>
      <c r="G44" s="408">
        <f t="shared" si="9"/>
        <v>14552.200000000003</v>
      </c>
      <c r="H44" s="408">
        <f t="shared" si="9"/>
        <v>0</v>
      </c>
      <c r="I44" s="408">
        <f t="shared" si="9"/>
        <v>0</v>
      </c>
      <c r="J44" s="408">
        <f t="shared" si="9"/>
        <v>0</v>
      </c>
      <c r="K44" s="408">
        <f t="shared" si="9"/>
        <v>8280.544861395525</v>
      </c>
      <c r="L44" s="408">
        <f t="shared" si="9"/>
        <v>6965.4314806090479</v>
      </c>
      <c r="M44" s="370">
        <f t="shared" si="9"/>
        <v>15245.976342004578</v>
      </c>
      <c r="N44" s="408">
        <f t="shared" si="9"/>
        <v>7197.6338699999988</v>
      </c>
      <c r="O44" s="408">
        <f t="shared" si="9"/>
        <v>6189.5671299999976</v>
      </c>
      <c r="P44" s="408">
        <f t="shared" si="9"/>
        <v>13387.201000000001</v>
      </c>
      <c r="Q44" s="572">
        <f t="shared" si="4"/>
        <v>1082.9109913955263</v>
      </c>
      <c r="R44" s="408">
        <f t="shared" si="5"/>
        <v>775.86435060905023</v>
      </c>
      <c r="S44" s="572">
        <f t="shared" si="6"/>
        <v>1858.7753420045774</v>
      </c>
      <c r="T44" s="571"/>
      <c r="U44" s="571">
        <f>SUM(U14:U43)</f>
        <v>119951</v>
      </c>
      <c r="V44" s="573">
        <f>U44</f>
        <v>119951</v>
      </c>
    </row>
    <row r="46" spans="1:22" ht="14.25">
      <c r="A46" s="837" t="s">
        <v>939</v>
      </c>
    </row>
    <row r="49" spans="1:21">
      <c r="A49" s="12" t="s">
        <v>11</v>
      </c>
      <c r="B49" s="12"/>
      <c r="C49" s="12"/>
      <c r="D49" s="12"/>
      <c r="E49" s="12"/>
      <c r="F49" s="12"/>
      <c r="G49" s="12"/>
      <c r="H49" s="12"/>
      <c r="I49" s="12"/>
      <c r="J49" s="12"/>
      <c r="K49" s="12"/>
      <c r="L49" s="12"/>
      <c r="M49" s="12"/>
      <c r="N49" s="13"/>
      <c r="O49" s="13"/>
      <c r="P49" s="926" t="s">
        <v>12</v>
      </c>
      <c r="Q49" s="926"/>
      <c r="U49" s="12"/>
    </row>
    <row r="50" spans="1:21">
      <c r="A50" s="926" t="s">
        <v>13</v>
      </c>
      <c r="B50" s="926"/>
      <c r="C50" s="926"/>
      <c r="D50" s="926"/>
      <c r="E50" s="926"/>
      <c r="F50" s="926"/>
      <c r="G50" s="926"/>
      <c r="H50" s="926"/>
      <c r="I50" s="926"/>
      <c r="J50" s="926"/>
      <c r="K50" s="926"/>
      <c r="L50" s="926"/>
      <c r="M50" s="926"/>
      <c r="N50" s="926"/>
      <c r="O50" s="926"/>
      <c r="P50" s="926"/>
      <c r="Q50" s="926"/>
    </row>
    <row r="51" spans="1:21">
      <c r="A51" s="926" t="s">
        <v>19</v>
      </c>
      <c r="B51" s="926"/>
      <c r="C51" s="926"/>
      <c r="D51" s="926"/>
      <c r="E51" s="926"/>
      <c r="F51" s="926"/>
      <c r="G51" s="926"/>
      <c r="H51" s="926"/>
      <c r="I51" s="926"/>
      <c r="J51" s="926"/>
      <c r="K51" s="926"/>
      <c r="L51" s="926"/>
      <c r="M51" s="926"/>
      <c r="N51" s="926"/>
      <c r="O51" s="926"/>
      <c r="P51" s="926"/>
      <c r="Q51" s="926"/>
    </row>
    <row r="52" spans="1:21">
      <c r="F52" s="544"/>
      <c r="O52" s="912" t="s">
        <v>83</v>
      </c>
      <c r="P52" s="912"/>
      <c r="Q52" s="912"/>
    </row>
  </sheetData>
  <mergeCells count="23">
    <mergeCell ref="A4:P4"/>
    <mergeCell ref="V11:V12"/>
    <mergeCell ref="Q1:S1"/>
    <mergeCell ref="A3:Q3"/>
    <mergeCell ref="A5:Q5"/>
    <mergeCell ref="A8:S8"/>
    <mergeCell ref="P9:S9"/>
    <mergeCell ref="C11:C12"/>
    <mergeCell ref="B11:B12"/>
    <mergeCell ref="N11:P11"/>
    <mergeCell ref="A11:A12"/>
    <mergeCell ref="U11:U12"/>
    <mergeCell ref="P10:S10"/>
    <mergeCell ref="T11:T12"/>
    <mergeCell ref="K11:M11"/>
    <mergeCell ref="D11:D12"/>
    <mergeCell ref="O52:Q52"/>
    <mergeCell ref="P49:Q49"/>
    <mergeCell ref="A50:Q50"/>
    <mergeCell ref="A51:Q51"/>
    <mergeCell ref="H11:J11"/>
    <mergeCell ref="Q11:S11"/>
    <mergeCell ref="E11:G11"/>
  </mergeCells>
  <printOptions horizontalCentered="1"/>
  <pageMargins left="0.70866141732283472" right="0.70866141732283472" top="0.23622047244094491" bottom="0" header="0.31496062992125984" footer="0.31496062992125984"/>
  <pageSetup paperSize="9" scale="58" orientation="landscape" r:id="rId1"/>
  <drawing r:id="rId2"/>
</worksheet>
</file>

<file path=xl/worksheets/sheet26.xml><?xml version="1.0" encoding="utf-8"?>
<worksheet xmlns="http://schemas.openxmlformats.org/spreadsheetml/2006/main" xmlns:r="http://schemas.openxmlformats.org/officeDocument/2006/relationships">
  <sheetPr>
    <pageSetUpPr fitToPage="1"/>
  </sheetPr>
  <dimension ref="A1:V51"/>
  <sheetViews>
    <sheetView zoomScale="70" zoomScaleNormal="70" zoomScaleSheetLayoutView="70" workbookViewId="0">
      <selection activeCell="X22" sqref="X22"/>
    </sheetView>
  </sheetViews>
  <sheetFormatPr defaultRowHeight="12.75"/>
  <cols>
    <col min="1" max="1" width="6.42578125" customWidth="1"/>
    <col min="2" max="2" width="17.28515625" customWidth="1"/>
    <col min="3" max="3" width="14.7109375" customWidth="1"/>
    <col min="4" max="4" width="11.140625" customWidth="1"/>
    <col min="5" max="5" width="12.42578125" customWidth="1"/>
    <col min="6" max="6" width="12" customWidth="1"/>
    <col min="7" max="7" width="13.140625" customWidth="1"/>
    <col min="20" max="20" width="10.42578125" customWidth="1"/>
    <col min="21" max="21" width="11.140625" customWidth="1"/>
    <col min="22" max="22" width="11.85546875" customWidth="1"/>
  </cols>
  <sheetData>
    <row r="1" spans="1:22" ht="15">
      <c r="Q1" s="1065" t="s">
        <v>217</v>
      </c>
      <c r="R1" s="1065"/>
      <c r="S1" s="1065"/>
    </row>
    <row r="3" spans="1:22" ht="15.75">
      <c r="A3" s="908" t="s">
        <v>0</v>
      </c>
      <c r="B3" s="908"/>
      <c r="C3" s="908"/>
      <c r="D3" s="908"/>
      <c r="E3" s="908"/>
      <c r="F3" s="908"/>
      <c r="G3" s="908"/>
      <c r="H3" s="908"/>
      <c r="I3" s="908"/>
      <c r="J3" s="908"/>
      <c r="K3" s="908"/>
      <c r="L3" s="908"/>
      <c r="M3" s="908"/>
      <c r="N3" s="908"/>
      <c r="O3" s="908"/>
      <c r="P3" s="908"/>
      <c r="Q3" s="908"/>
    </row>
    <row r="4" spans="1:22" ht="20.25">
      <c r="A4" s="1011" t="s">
        <v>822</v>
      </c>
      <c r="B4" s="1011"/>
      <c r="C4" s="1011"/>
      <c r="D4" s="1011"/>
      <c r="E4" s="1011"/>
      <c r="F4" s="1011"/>
      <c r="G4" s="1011"/>
      <c r="H4" s="1011"/>
      <c r="I4" s="1011"/>
      <c r="J4" s="1011"/>
      <c r="K4" s="1011"/>
      <c r="L4" s="1011"/>
      <c r="M4" s="1011"/>
      <c r="N4" s="1011"/>
      <c r="O4" s="1011"/>
      <c r="P4" s="1011"/>
      <c r="Q4" s="36"/>
    </row>
    <row r="5" spans="1:22" ht="15.75">
      <c r="A5" s="1066" t="s">
        <v>726</v>
      </c>
      <c r="B5" s="1066"/>
      <c r="C5" s="1066"/>
      <c r="D5" s="1066"/>
      <c r="E5" s="1066"/>
      <c r="F5" s="1066"/>
      <c r="G5" s="1066"/>
      <c r="H5" s="1066"/>
      <c r="I5" s="1066"/>
      <c r="J5" s="1066"/>
      <c r="K5" s="1066"/>
      <c r="L5" s="1066"/>
      <c r="M5" s="1066"/>
      <c r="N5" s="1066"/>
      <c r="O5" s="1066"/>
      <c r="P5" s="1066"/>
      <c r="Q5" s="1066"/>
    </row>
    <row r="6" spans="1:22">
      <c r="A6" s="28"/>
      <c r="B6" s="28"/>
      <c r="C6" s="121"/>
      <c r="D6" s="28"/>
      <c r="E6" s="28"/>
      <c r="F6" s="28"/>
      <c r="G6" s="28"/>
      <c r="H6" s="28"/>
      <c r="I6" s="28"/>
      <c r="J6" s="28"/>
      <c r="K6" s="28"/>
      <c r="L6" s="28"/>
      <c r="M6" s="28"/>
      <c r="N6" s="28"/>
      <c r="O6" s="28"/>
      <c r="P6" s="28"/>
      <c r="Q6" s="28"/>
      <c r="U6" s="28"/>
    </row>
    <row r="7" spans="1:22" ht="15.75">
      <c r="A7" s="910" t="s">
        <v>471</v>
      </c>
      <c r="B7" s="910"/>
      <c r="C7" s="910"/>
      <c r="D7" s="910"/>
      <c r="E7" s="910"/>
      <c r="F7" s="910"/>
      <c r="G7" s="910"/>
      <c r="H7" s="910"/>
      <c r="I7" s="910"/>
      <c r="J7" s="910"/>
      <c r="K7" s="910"/>
      <c r="L7" s="910"/>
      <c r="M7" s="910"/>
      <c r="N7" s="910"/>
      <c r="O7" s="910"/>
      <c r="P7" s="910"/>
      <c r="Q7" s="910"/>
      <c r="R7" s="910"/>
      <c r="S7" s="910"/>
    </row>
    <row r="8" spans="1:22" ht="15.75">
      <c r="A8" s="39"/>
      <c r="B8" s="32"/>
      <c r="C8" s="32"/>
      <c r="D8" s="32"/>
      <c r="E8" s="32"/>
      <c r="F8" s="32"/>
      <c r="G8" s="32"/>
      <c r="H8" s="32"/>
      <c r="I8" s="32"/>
      <c r="J8" s="32"/>
      <c r="K8" s="32"/>
      <c r="L8" s="32"/>
      <c r="M8" s="32"/>
      <c r="N8" s="32"/>
      <c r="O8" s="32"/>
      <c r="P8" s="1067" t="s">
        <v>238</v>
      </c>
      <c r="Q8" s="1067"/>
      <c r="R8" s="1067"/>
      <c r="S8" s="1067"/>
      <c r="U8" s="32"/>
    </row>
    <row r="9" spans="1:22">
      <c r="P9" s="1049" t="s">
        <v>981</v>
      </c>
      <c r="Q9" s="1049"/>
      <c r="R9" s="1049"/>
      <c r="S9" s="1049"/>
    </row>
    <row r="10" spans="1:22" ht="28.5" customHeight="1">
      <c r="A10" s="1070" t="s">
        <v>25</v>
      </c>
      <c r="B10" s="1034" t="s">
        <v>215</v>
      </c>
      <c r="C10" s="1034" t="s">
        <v>407</v>
      </c>
      <c r="D10" s="1034" t="s">
        <v>515</v>
      </c>
      <c r="E10" s="913" t="s">
        <v>867</v>
      </c>
      <c r="F10" s="913"/>
      <c r="G10" s="913"/>
      <c r="H10" s="864" t="s">
        <v>866</v>
      </c>
      <c r="I10" s="865"/>
      <c r="J10" s="866"/>
      <c r="K10" s="960" t="s">
        <v>940</v>
      </c>
      <c r="L10" s="961"/>
      <c r="M10" s="1064"/>
      <c r="N10" s="1044" t="s">
        <v>166</v>
      </c>
      <c r="O10" s="1068"/>
      <c r="P10" s="1069"/>
      <c r="Q10" s="893" t="s">
        <v>985</v>
      </c>
      <c r="R10" s="893"/>
      <c r="S10" s="893"/>
      <c r="T10" s="1034" t="s">
        <v>270</v>
      </c>
      <c r="U10" s="1034" t="s">
        <v>460</v>
      </c>
      <c r="V10" s="1034" t="s">
        <v>408</v>
      </c>
    </row>
    <row r="11" spans="1:22" ht="69" customHeight="1">
      <c r="A11" s="1071"/>
      <c r="B11" s="1035"/>
      <c r="C11" s="1035"/>
      <c r="D11" s="1035"/>
      <c r="E11" s="554" t="s">
        <v>186</v>
      </c>
      <c r="F11" s="554" t="s">
        <v>216</v>
      </c>
      <c r="G11" s="554" t="s">
        <v>18</v>
      </c>
      <c r="H11" s="554" t="s">
        <v>186</v>
      </c>
      <c r="I11" s="554" t="s">
        <v>216</v>
      </c>
      <c r="J11" s="554" t="s">
        <v>18</v>
      </c>
      <c r="K11" s="554" t="s">
        <v>186</v>
      </c>
      <c r="L11" s="554" t="s">
        <v>216</v>
      </c>
      <c r="M11" s="554" t="s">
        <v>18</v>
      </c>
      <c r="N11" s="554" t="s">
        <v>186</v>
      </c>
      <c r="O11" s="554" t="s">
        <v>216</v>
      </c>
      <c r="P11" s="554" t="s">
        <v>18</v>
      </c>
      <c r="Q11" s="554" t="s">
        <v>252</v>
      </c>
      <c r="R11" s="554" t="s">
        <v>230</v>
      </c>
      <c r="S11" s="554" t="s">
        <v>231</v>
      </c>
      <c r="T11" s="1035"/>
      <c r="U11" s="1035"/>
      <c r="V11" s="1035"/>
    </row>
    <row r="12" spans="1:22">
      <c r="A12" s="569">
        <v>1</v>
      </c>
      <c r="B12" s="570">
        <v>2</v>
      </c>
      <c r="C12" s="448">
        <v>3</v>
      </c>
      <c r="D12" s="569">
        <v>4</v>
      </c>
      <c r="E12" s="570">
        <v>5</v>
      </c>
      <c r="F12" s="448">
        <v>6</v>
      </c>
      <c r="G12" s="569">
        <v>7</v>
      </c>
      <c r="H12" s="570">
        <v>8</v>
      </c>
      <c r="I12" s="448">
        <v>9</v>
      </c>
      <c r="J12" s="569">
        <v>10</v>
      </c>
      <c r="K12" s="570">
        <v>11</v>
      </c>
      <c r="L12" s="448">
        <v>12</v>
      </c>
      <c r="M12" s="569">
        <v>13</v>
      </c>
      <c r="N12" s="570">
        <v>14</v>
      </c>
      <c r="O12" s="448">
        <v>15</v>
      </c>
      <c r="P12" s="569">
        <v>16</v>
      </c>
      <c r="Q12" s="570">
        <v>17</v>
      </c>
      <c r="R12" s="448">
        <v>18</v>
      </c>
      <c r="S12" s="569">
        <v>19</v>
      </c>
      <c r="T12" s="570">
        <v>20</v>
      </c>
      <c r="U12" s="569">
        <v>21</v>
      </c>
      <c r="V12" s="570">
        <v>22</v>
      </c>
    </row>
    <row r="13" spans="1:22" ht="15" customHeight="1">
      <c r="A13" s="221">
        <v>1</v>
      </c>
      <c r="B13" s="120" t="s">
        <v>694</v>
      </c>
      <c r="C13" s="1072" t="s">
        <v>739</v>
      </c>
      <c r="D13" s="1073"/>
      <c r="E13" s="1073"/>
      <c r="F13" s="1073"/>
      <c r="G13" s="1073"/>
      <c r="H13" s="1073"/>
      <c r="I13" s="1073"/>
      <c r="J13" s="1073"/>
      <c r="K13" s="1073"/>
      <c r="L13" s="1073"/>
      <c r="M13" s="1073"/>
      <c r="N13" s="1073"/>
      <c r="O13" s="1073"/>
      <c r="P13" s="1073"/>
      <c r="Q13" s="1073"/>
      <c r="R13" s="1073"/>
      <c r="S13" s="1073"/>
      <c r="T13" s="1073"/>
      <c r="U13" s="1073"/>
      <c r="V13" s="1074"/>
    </row>
    <row r="14" spans="1:22" ht="15" customHeight="1">
      <c r="A14" s="221">
        <v>2</v>
      </c>
      <c r="B14" s="120" t="s">
        <v>695</v>
      </c>
      <c r="C14" s="1075"/>
      <c r="D14" s="1076"/>
      <c r="E14" s="1076"/>
      <c r="F14" s="1076"/>
      <c r="G14" s="1076"/>
      <c r="H14" s="1076"/>
      <c r="I14" s="1076"/>
      <c r="J14" s="1076"/>
      <c r="K14" s="1076"/>
      <c r="L14" s="1076"/>
      <c r="M14" s="1076"/>
      <c r="N14" s="1076"/>
      <c r="O14" s="1076"/>
      <c r="P14" s="1076"/>
      <c r="Q14" s="1076"/>
      <c r="R14" s="1076"/>
      <c r="S14" s="1076"/>
      <c r="T14" s="1076"/>
      <c r="U14" s="1076"/>
      <c r="V14" s="1077"/>
    </row>
    <row r="15" spans="1:22" ht="15" customHeight="1">
      <c r="A15" s="221">
        <v>3</v>
      </c>
      <c r="B15" s="120" t="s">
        <v>696</v>
      </c>
      <c r="C15" s="1075"/>
      <c r="D15" s="1076"/>
      <c r="E15" s="1076"/>
      <c r="F15" s="1076"/>
      <c r="G15" s="1076"/>
      <c r="H15" s="1076"/>
      <c r="I15" s="1076"/>
      <c r="J15" s="1076"/>
      <c r="K15" s="1076"/>
      <c r="L15" s="1076"/>
      <c r="M15" s="1076"/>
      <c r="N15" s="1076"/>
      <c r="O15" s="1076"/>
      <c r="P15" s="1076"/>
      <c r="Q15" s="1076"/>
      <c r="R15" s="1076"/>
      <c r="S15" s="1076"/>
      <c r="T15" s="1076"/>
      <c r="U15" s="1076"/>
      <c r="V15" s="1077"/>
    </row>
    <row r="16" spans="1:22" ht="15" customHeight="1">
      <c r="A16" s="221">
        <v>4</v>
      </c>
      <c r="B16" s="120" t="s">
        <v>697</v>
      </c>
      <c r="C16" s="1075"/>
      <c r="D16" s="1076"/>
      <c r="E16" s="1076"/>
      <c r="F16" s="1076"/>
      <c r="G16" s="1076"/>
      <c r="H16" s="1076"/>
      <c r="I16" s="1076"/>
      <c r="J16" s="1076"/>
      <c r="K16" s="1076"/>
      <c r="L16" s="1076"/>
      <c r="M16" s="1076"/>
      <c r="N16" s="1076"/>
      <c r="O16" s="1076"/>
      <c r="P16" s="1076"/>
      <c r="Q16" s="1076"/>
      <c r="R16" s="1076"/>
      <c r="S16" s="1076"/>
      <c r="T16" s="1076"/>
      <c r="U16" s="1076"/>
      <c r="V16" s="1077"/>
    </row>
    <row r="17" spans="1:22" ht="15" customHeight="1">
      <c r="A17" s="221">
        <v>5</v>
      </c>
      <c r="B17" s="120" t="s">
        <v>698</v>
      </c>
      <c r="C17" s="1075"/>
      <c r="D17" s="1076"/>
      <c r="E17" s="1076"/>
      <c r="F17" s="1076"/>
      <c r="G17" s="1076"/>
      <c r="H17" s="1076"/>
      <c r="I17" s="1076"/>
      <c r="J17" s="1076"/>
      <c r="K17" s="1076"/>
      <c r="L17" s="1076"/>
      <c r="M17" s="1076"/>
      <c r="N17" s="1076"/>
      <c r="O17" s="1076"/>
      <c r="P17" s="1076"/>
      <c r="Q17" s="1076"/>
      <c r="R17" s="1076"/>
      <c r="S17" s="1076"/>
      <c r="T17" s="1076"/>
      <c r="U17" s="1076"/>
      <c r="V17" s="1077"/>
    </row>
    <row r="18" spans="1:22" ht="15" customHeight="1">
      <c r="A18" s="221">
        <v>6</v>
      </c>
      <c r="B18" s="120" t="s">
        <v>699</v>
      </c>
      <c r="C18" s="1075"/>
      <c r="D18" s="1076"/>
      <c r="E18" s="1076"/>
      <c r="F18" s="1076"/>
      <c r="G18" s="1076"/>
      <c r="H18" s="1076"/>
      <c r="I18" s="1076"/>
      <c r="J18" s="1076"/>
      <c r="K18" s="1076"/>
      <c r="L18" s="1076"/>
      <c r="M18" s="1076"/>
      <c r="N18" s="1076"/>
      <c r="O18" s="1076"/>
      <c r="P18" s="1076"/>
      <c r="Q18" s="1076"/>
      <c r="R18" s="1076"/>
      <c r="S18" s="1076"/>
      <c r="T18" s="1076"/>
      <c r="U18" s="1076"/>
      <c r="V18" s="1077"/>
    </row>
    <row r="19" spans="1:22" ht="15" customHeight="1">
      <c r="A19" s="221">
        <v>7</v>
      </c>
      <c r="B19" s="120" t="s">
        <v>700</v>
      </c>
      <c r="C19" s="1075"/>
      <c r="D19" s="1076"/>
      <c r="E19" s="1076"/>
      <c r="F19" s="1076"/>
      <c r="G19" s="1076"/>
      <c r="H19" s="1076"/>
      <c r="I19" s="1076"/>
      <c r="J19" s="1076"/>
      <c r="K19" s="1076"/>
      <c r="L19" s="1076"/>
      <c r="M19" s="1076"/>
      <c r="N19" s="1076"/>
      <c r="O19" s="1076"/>
      <c r="P19" s="1076"/>
      <c r="Q19" s="1076"/>
      <c r="R19" s="1076"/>
      <c r="S19" s="1076"/>
      <c r="T19" s="1076"/>
      <c r="U19" s="1076"/>
      <c r="V19" s="1077"/>
    </row>
    <row r="20" spans="1:22" ht="15" customHeight="1">
      <c r="A20" s="221">
        <v>8</v>
      </c>
      <c r="B20" s="120" t="s">
        <v>701</v>
      </c>
      <c r="C20" s="1075"/>
      <c r="D20" s="1076"/>
      <c r="E20" s="1076"/>
      <c r="F20" s="1076"/>
      <c r="G20" s="1076"/>
      <c r="H20" s="1076"/>
      <c r="I20" s="1076"/>
      <c r="J20" s="1076"/>
      <c r="K20" s="1076"/>
      <c r="L20" s="1076"/>
      <c r="M20" s="1076"/>
      <c r="N20" s="1076"/>
      <c r="O20" s="1076"/>
      <c r="P20" s="1076"/>
      <c r="Q20" s="1076"/>
      <c r="R20" s="1076"/>
      <c r="S20" s="1076"/>
      <c r="T20" s="1076"/>
      <c r="U20" s="1076"/>
      <c r="V20" s="1077"/>
    </row>
    <row r="21" spans="1:22" ht="15" customHeight="1">
      <c r="A21" s="221">
        <v>9</v>
      </c>
      <c r="B21" s="120" t="s">
        <v>702</v>
      </c>
      <c r="C21" s="1075"/>
      <c r="D21" s="1076"/>
      <c r="E21" s="1076"/>
      <c r="F21" s="1076"/>
      <c r="G21" s="1076"/>
      <c r="H21" s="1076"/>
      <c r="I21" s="1076"/>
      <c r="J21" s="1076"/>
      <c r="K21" s="1076"/>
      <c r="L21" s="1076"/>
      <c r="M21" s="1076"/>
      <c r="N21" s="1076"/>
      <c r="O21" s="1076"/>
      <c r="P21" s="1076"/>
      <c r="Q21" s="1076"/>
      <c r="R21" s="1076"/>
      <c r="S21" s="1076"/>
      <c r="T21" s="1076"/>
      <c r="U21" s="1076"/>
      <c r="V21" s="1077"/>
    </row>
    <row r="22" spans="1:22" ht="15" customHeight="1">
      <c r="A22" s="221">
        <v>10</v>
      </c>
      <c r="B22" s="120" t="s">
        <v>703</v>
      </c>
      <c r="C22" s="1075"/>
      <c r="D22" s="1076"/>
      <c r="E22" s="1076"/>
      <c r="F22" s="1076"/>
      <c r="G22" s="1076"/>
      <c r="H22" s="1076"/>
      <c r="I22" s="1076"/>
      <c r="J22" s="1076"/>
      <c r="K22" s="1076"/>
      <c r="L22" s="1076"/>
      <c r="M22" s="1076"/>
      <c r="N22" s="1076"/>
      <c r="O22" s="1076"/>
      <c r="P22" s="1076"/>
      <c r="Q22" s="1076"/>
      <c r="R22" s="1076"/>
      <c r="S22" s="1076"/>
      <c r="T22" s="1076"/>
      <c r="U22" s="1076"/>
      <c r="V22" s="1077"/>
    </row>
    <row r="23" spans="1:22" ht="15" customHeight="1">
      <c r="A23" s="221">
        <v>11</v>
      </c>
      <c r="B23" s="120" t="s">
        <v>704</v>
      </c>
      <c r="C23" s="1075"/>
      <c r="D23" s="1076"/>
      <c r="E23" s="1076"/>
      <c r="F23" s="1076"/>
      <c r="G23" s="1076"/>
      <c r="H23" s="1076"/>
      <c r="I23" s="1076"/>
      <c r="J23" s="1076"/>
      <c r="K23" s="1076"/>
      <c r="L23" s="1076"/>
      <c r="M23" s="1076"/>
      <c r="N23" s="1076"/>
      <c r="O23" s="1076"/>
      <c r="P23" s="1076"/>
      <c r="Q23" s="1076"/>
      <c r="R23" s="1076"/>
      <c r="S23" s="1076"/>
      <c r="T23" s="1076"/>
      <c r="U23" s="1076"/>
      <c r="V23" s="1077"/>
    </row>
    <row r="24" spans="1:22" ht="15" customHeight="1">
      <c r="A24" s="221">
        <v>12</v>
      </c>
      <c r="B24" s="120" t="s">
        <v>705</v>
      </c>
      <c r="C24" s="1075"/>
      <c r="D24" s="1076"/>
      <c r="E24" s="1076"/>
      <c r="F24" s="1076"/>
      <c r="G24" s="1076"/>
      <c r="H24" s="1076"/>
      <c r="I24" s="1076"/>
      <c r="J24" s="1076"/>
      <c r="K24" s="1076"/>
      <c r="L24" s="1076"/>
      <c r="M24" s="1076"/>
      <c r="N24" s="1076"/>
      <c r="O24" s="1076"/>
      <c r="P24" s="1076"/>
      <c r="Q24" s="1076"/>
      <c r="R24" s="1076"/>
      <c r="S24" s="1076"/>
      <c r="T24" s="1076"/>
      <c r="U24" s="1076"/>
      <c r="V24" s="1077"/>
    </row>
    <row r="25" spans="1:22" ht="15" customHeight="1">
      <c r="A25" s="221">
        <v>13</v>
      </c>
      <c r="B25" s="120" t="s">
        <v>706</v>
      </c>
      <c r="C25" s="1075"/>
      <c r="D25" s="1076"/>
      <c r="E25" s="1076"/>
      <c r="F25" s="1076"/>
      <c r="G25" s="1076"/>
      <c r="H25" s="1076"/>
      <c r="I25" s="1076"/>
      <c r="J25" s="1076"/>
      <c r="K25" s="1076"/>
      <c r="L25" s="1076"/>
      <c r="M25" s="1076"/>
      <c r="N25" s="1076"/>
      <c r="O25" s="1076"/>
      <c r="P25" s="1076"/>
      <c r="Q25" s="1076"/>
      <c r="R25" s="1076"/>
      <c r="S25" s="1076"/>
      <c r="T25" s="1076"/>
      <c r="U25" s="1076"/>
      <c r="V25" s="1077"/>
    </row>
    <row r="26" spans="1:22" ht="15" customHeight="1">
      <c r="A26" s="221">
        <v>14</v>
      </c>
      <c r="B26" s="120" t="s">
        <v>707</v>
      </c>
      <c r="C26" s="1075"/>
      <c r="D26" s="1076"/>
      <c r="E26" s="1076"/>
      <c r="F26" s="1076"/>
      <c r="G26" s="1076"/>
      <c r="H26" s="1076"/>
      <c r="I26" s="1076"/>
      <c r="J26" s="1076"/>
      <c r="K26" s="1076"/>
      <c r="L26" s="1076"/>
      <c r="M26" s="1076"/>
      <c r="N26" s="1076"/>
      <c r="O26" s="1076"/>
      <c r="P26" s="1076"/>
      <c r="Q26" s="1076"/>
      <c r="R26" s="1076"/>
      <c r="S26" s="1076"/>
      <c r="T26" s="1076"/>
      <c r="U26" s="1076"/>
      <c r="V26" s="1077"/>
    </row>
    <row r="27" spans="1:22" ht="15" customHeight="1">
      <c r="A27" s="221">
        <v>15</v>
      </c>
      <c r="B27" s="120" t="s">
        <v>708</v>
      </c>
      <c r="C27" s="1075"/>
      <c r="D27" s="1076"/>
      <c r="E27" s="1076"/>
      <c r="F27" s="1076"/>
      <c r="G27" s="1076"/>
      <c r="H27" s="1076"/>
      <c r="I27" s="1076"/>
      <c r="J27" s="1076"/>
      <c r="K27" s="1076"/>
      <c r="L27" s="1076"/>
      <c r="M27" s="1076"/>
      <c r="N27" s="1076"/>
      <c r="O27" s="1076"/>
      <c r="P27" s="1076"/>
      <c r="Q27" s="1076"/>
      <c r="R27" s="1076"/>
      <c r="S27" s="1076"/>
      <c r="T27" s="1076"/>
      <c r="U27" s="1076"/>
      <c r="V27" s="1077"/>
    </row>
    <row r="28" spans="1:22" ht="15" customHeight="1">
      <c r="A28" s="221">
        <v>16</v>
      </c>
      <c r="B28" s="229" t="s">
        <v>709</v>
      </c>
      <c r="C28" s="1075"/>
      <c r="D28" s="1076"/>
      <c r="E28" s="1076"/>
      <c r="F28" s="1076"/>
      <c r="G28" s="1076"/>
      <c r="H28" s="1076"/>
      <c r="I28" s="1076"/>
      <c r="J28" s="1076"/>
      <c r="K28" s="1076"/>
      <c r="L28" s="1076"/>
      <c r="M28" s="1076"/>
      <c r="N28" s="1076"/>
      <c r="O28" s="1076"/>
      <c r="P28" s="1076"/>
      <c r="Q28" s="1076"/>
      <c r="R28" s="1076"/>
      <c r="S28" s="1076"/>
      <c r="T28" s="1076"/>
      <c r="U28" s="1076"/>
      <c r="V28" s="1077"/>
    </row>
    <row r="29" spans="1:22" ht="15" customHeight="1">
      <c r="A29" s="221">
        <v>17</v>
      </c>
      <c r="B29" s="229" t="s">
        <v>710</v>
      </c>
      <c r="C29" s="1075"/>
      <c r="D29" s="1076"/>
      <c r="E29" s="1076"/>
      <c r="F29" s="1076"/>
      <c r="G29" s="1076"/>
      <c r="H29" s="1076"/>
      <c r="I29" s="1076"/>
      <c r="J29" s="1076"/>
      <c r="K29" s="1076"/>
      <c r="L29" s="1076"/>
      <c r="M29" s="1076"/>
      <c r="N29" s="1076"/>
      <c r="O29" s="1076"/>
      <c r="P29" s="1076"/>
      <c r="Q29" s="1076"/>
      <c r="R29" s="1076"/>
      <c r="S29" s="1076"/>
      <c r="T29" s="1076"/>
      <c r="U29" s="1076"/>
      <c r="V29" s="1077"/>
    </row>
    <row r="30" spans="1:22" ht="15" customHeight="1">
      <c r="A30" s="221">
        <v>18</v>
      </c>
      <c r="B30" s="229" t="s">
        <v>711</v>
      </c>
      <c r="C30" s="1075"/>
      <c r="D30" s="1076"/>
      <c r="E30" s="1076"/>
      <c r="F30" s="1076"/>
      <c r="G30" s="1076"/>
      <c r="H30" s="1076"/>
      <c r="I30" s="1076"/>
      <c r="J30" s="1076"/>
      <c r="K30" s="1076"/>
      <c r="L30" s="1076"/>
      <c r="M30" s="1076"/>
      <c r="N30" s="1076"/>
      <c r="O30" s="1076"/>
      <c r="P30" s="1076"/>
      <c r="Q30" s="1076"/>
      <c r="R30" s="1076"/>
      <c r="S30" s="1076"/>
      <c r="T30" s="1076"/>
      <c r="U30" s="1076"/>
      <c r="V30" s="1077"/>
    </row>
    <row r="31" spans="1:22" ht="15" customHeight="1">
      <c r="A31" s="221">
        <v>19</v>
      </c>
      <c r="B31" s="229" t="s">
        <v>712</v>
      </c>
      <c r="C31" s="1075"/>
      <c r="D31" s="1076"/>
      <c r="E31" s="1076"/>
      <c r="F31" s="1076"/>
      <c r="G31" s="1076"/>
      <c r="H31" s="1076"/>
      <c r="I31" s="1076"/>
      <c r="J31" s="1076"/>
      <c r="K31" s="1076"/>
      <c r="L31" s="1076"/>
      <c r="M31" s="1076"/>
      <c r="N31" s="1076"/>
      <c r="O31" s="1076"/>
      <c r="P31" s="1076"/>
      <c r="Q31" s="1076"/>
      <c r="R31" s="1076"/>
      <c r="S31" s="1076"/>
      <c r="T31" s="1076"/>
      <c r="U31" s="1076"/>
      <c r="V31" s="1077"/>
    </row>
    <row r="32" spans="1:22" ht="15" customHeight="1">
      <c r="A32" s="221">
        <v>20</v>
      </c>
      <c r="B32" s="229" t="s">
        <v>713</v>
      </c>
      <c r="C32" s="1075"/>
      <c r="D32" s="1076"/>
      <c r="E32" s="1076"/>
      <c r="F32" s="1076"/>
      <c r="G32" s="1076"/>
      <c r="H32" s="1076"/>
      <c r="I32" s="1076"/>
      <c r="J32" s="1076"/>
      <c r="K32" s="1076"/>
      <c r="L32" s="1076"/>
      <c r="M32" s="1076"/>
      <c r="N32" s="1076"/>
      <c r="O32" s="1076"/>
      <c r="P32" s="1076"/>
      <c r="Q32" s="1076"/>
      <c r="R32" s="1076"/>
      <c r="S32" s="1076"/>
      <c r="T32" s="1076"/>
      <c r="U32" s="1076"/>
      <c r="V32" s="1077"/>
    </row>
    <row r="33" spans="1:22" ht="15" customHeight="1">
      <c r="A33" s="221">
        <v>21</v>
      </c>
      <c r="B33" s="229" t="s">
        <v>714</v>
      </c>
      <c r="C33" s="1075"/>
      <c r="D33" s="1076"/>
      <c r="E33" s="1076"/>
      <c r="F33" s="1076"/>
      <c r="G33" s="1076"/>
      <c r="H33" s="1076"/>
      <c r="I33" s="1076"/>
      <c r="J33" s="1076"/>
      <c r="K33" s="1076"/>
      <c r="L33" s="1076"/>
      <c r="M33" s="1076"/>
      <c r="N33" s="1076"/>
      <c r="O33" s="1076"/>
      <c r="P33" s="1076"/>
      <c r="Q33" s="1076"/>
      <c r="R33" s="1076"/>
      <c r="S33" s="1076"/>
      <c r="T33" s="1076"/>
      <c r="U33" s="1076"/>
      <c r="V33" s="1077"/>
    </row>
    <row r="34" spans="1:22" ht="15" customHeight="1">
      <c r="A34" s="221">
        <v>22</v>
      </c>
      <c r="B34" s="229" t="s">
        <v>715</v>
      </c>
      <c r="C34" s="1075"/>
      <c r="D34" s="1076"/>
      <c r="E34" s="1076"/>
      <c r="F34" s="1076"/>
      <c r="G34" s="1076"/>
      <c r="H34" s="1076"/>
      <c r="I34" s="1076"/>
      <c r="J34" s="1076"/>
      <c r="K34" s="1076"/>
      <c r="L34" s="1076"/>
      <c r="M34" s="1076"/>
      <c r="N34" s="1076"/>
      <c r="O34" s="1076"/>
      <c r="P34" s="1076"/>
      <c r="Q34" s="1076"/>
      <c r="R34" s="1076"/>
      <c r="S34" s="1076"/>
      <c r="T34" s="1076"/>
      <c r="U34" s="1076"/>
      <c r="V34" s="1077"/>
    </row>
    <row r="35" spans="1:22" ht="15" customHeight="1">
      <c r="A35" s="221">
        <v>23</v>
      </c>
      <c r="B35" s="229" t="s">
        <v>716</v>
      </c>
      <c r="C35" s="1075"/>
      <c r="D35" s="1076"/>
      <c r="E35" s="1076"/>
      <c r="F35" s="1076"/>
      <c r="G35" s="1076"/>
      <c r="H35" s="1076"/>
      <c r="I35" s="1076"/>
      <c r="J35" s="1076"/>
      <c r="K35" s="1076"/>
      <c r="L35" s="1076"/>
      <c r="M35" s="1076"/>
      <c r="N35" s="1076"/>
      <c r="O35" s="1076"/>
      <c r="P35" s="1076"/>
      <c r="Q35" s="1076"/>
      <c r="R35" s="1076"/>
      <c r="S35" s="1076"/>
      <c r="T35" s="1076"/>
      <c r="U35" s="1076"/>
      <c r="V35" s="1077"/>
    </row>
    <row r="36" spans="1:22" ht="15" customHeight="1">
      <c r="A36" s="221">
        <v>24</v>
      </c>
      <c r="B36" s="229" t="s">
        <v>717</v>
      </c>
      <c r="C36" s="1075"/>
      <c r="D36" s="1076"/>
      <c r="E36" s="1076"/>
      <c r="F36" s="1076"/>
      <c r="G36" s="1076"/>
      <c r="H36" s="1076"/>
      <c r="I36" s="1076"/>
      <c r="J36" s="1076"/>
      <c r="K36" s="1076"/>
      <c r="L36" s="1076"/>
      <c r="M36" s="1076"/>
      <c r="N36" s="1076"/>
      <c r="O36" s="1076"/>
      <c r="P36" s="1076"/>
      <c r="Q36" s="1076"/>
      <c r="R36" s="1076"/>
      <c r="S36" s="1076"/>
      <c r="T36" s="1076"/>
      <c r="U36" s="1076"/>
      <c r="V36" s="1077"/>
    </row>
    <row r="37" spans="1:22" ht="15" customHeight="1">
      <c r="A37" s="221">
        <v>25</v>
      </c>
      <c r="B37" s="229" t="s">
        <v>718</v>
      </c>
      <c r="C37" s="1075"/>
      <c r="D37" s="1076"/>
      <c r="E37" s="1076"/>
      <c r="F37" s="1076"/>
      <c r="G37" s="1076"/>
      <c r="H37" s="1076"/>
      <c r="I37" s="1076"/>
      <c r="J37" s="1076"/>
      <c r="K37" s="1076"/>
      <c r="L37" s="1076"/>
      <c r="M37" s="1076"/>
      <c r="N37" s="1076"/>
      <c r="O37" s="1076"/>
      <c r="P37" s="1076"/>
      <c r="Q37" s="1076"/>
      <c r="R37" s="1076"/>
      <c r="S37" s="1076"/>
      <c r="T37" s="1076"/>
      <c r="U37" s="1076"/>
      <c r="V37" s="1077"/>
    </row>
    <row r="38" spans="1:22" ht="15" customHeight="1">
      <c r="A38" s="221">
        <v>26</v>
      </c>
      <c r="B38" s="229" t="s">
        <v>719</v>
      </c>
      <c r="C38" s="1075"/>
      <c r="D38" s="1076"/>
      <c r="E38" s="1076"/>
      <c r="F38" s="1076"/>
      <c r="G38" s="1076"/>
      <c r="H38" s="1076"/>
      <c r="I38" s="1076"/>
      <c r="J38" s="1076"/>
      <c r="K38" s="1076"/>
      <c r="L38" s="1076"/>
      <c r="M38" s="1076"/>
      <c r="N38" s="1076"/>
      <c r="O38" s="1076"/>
      <c r="P38" s="1076"/>
      <c r="Q38" s="1076"/>
      <c r="R38" s="1076"/>
      <c r="S38" s="1076"/>
      <c r="T38" s="1076"/>
      <c r="U38" s="1076"/>
      <c r="V38" s="1077"/>
    </row>
    <row r="39" spans="1:22" ht="15" customHeight="1">
      <c r="A39" s="221">
        <v>27</v>
      </c>
      <c r="B39" s="229" t="s">
        <v>720</v>
      </c>
      <c r="C39" s="1075"/>
      <c r="D39" s="1076"/>
      <c r="E39" s="1076"/>
      <c r="F39" s="1076"/>
      <c r="G39" s="1076"/>
      <c r="H39" s="1076"/>
      <c r="I39" s="1076"/>
      <c r="J39" s="1076"/>
      <c r="K39" s="1076"/>
      <c r="L39" s="1076"/>
      <c r="M39" s="1076"/>
      <c r="N39" s="1076"/>
      <c r="O39" s="1076"/>
      <c r="P39" s="1076"/>
      <c r="Q39" s="1076"/>
      <c r="R39" s="1076"/>
      <c r="S39" s="1076"/>
      <c r="T39" s="1076"/>
      <c r="U39" s="1076"/>
      <c r="V39" s="1077"/>
    </row>
    <row r="40" spans="1:22" ht="15" customHeight="1">
      <c r="A40" s="221">
        <v>28</v>
      </c>
      <c r="B40" s="229" t="s">
        <v>721</v>
      </c>
      <c r="C40" s="1075"/>
      <c r="D40" s="1076"/>
      <c r="E40" s="1076"/>
      <c r="F40" s="1076"/>
      <c r="G40" s="1076"/>
      <c r="H40" s="1076"/>
      <c r="I40" s="1076"/>
      <c r="J40" s="1076"/>
      <c r="K40" s="1076"/>
      <c r="L40" s="1076"/>
      <c r="M40" s="1076"/>
      <c r="N40" s="1076"/>
      <c r="O40" s="1076"/>
      <c r="P40" s="1076"/>
      <c r="Q40" s="1076"/>
      <c r="R40" s="1076"/>
      <c r="S40" s="1076"/>
      <c r="T40" s="1076"/>
      <c r="U40" s="1076"/>
      <c r="V40" s="1077"/>
    </row>
    <row r="41" spans="1:22" ht="15" customHeight="1">
      <c r="A41" s="221">
        <v>29</v>
      </c>
      <c r="B41" s="229" t="s">
        <v>722</v>
      </c>
      <c r="C41" s="1075"/>
      <c r="D41" s="1076"/>
      <c r="E41" s="1076"/>
      <c r="F41" s="1076"/>
      <c r="G41" s="1076"/>
      <c r="H41" s="1076"/>
      <c r="I41" s="1076"/>
      <c r="J41" s="1076"/>
      <c r="K41" s="1076"/>
      <c r="L41" s="1076"/>
      <c r="M41" s="1076"/>
      <c r="N41" s="1076"/>
      <c r="O41" s="1076"/>
      <c r="P41" s="1076"/>
      <c r="Q41" s="1076"/>
      <c r="R41" s="1076"/>
      <c r="S41" s="1076"/>
      <c r="T41" s="1076"/>
      <c r="U41" s="1076"/>
      <c r="V41" s="1077"/>
    </row>
    <row r="42" spans="1:22" ht="15" customHeight="1">
      <c r="A42" s="221">
        <v>30</v>
      </c>
      <c r="B42" s="229" t="s">
        <v>723</v>
      </c>
      <c r="C42" s="1078"/>
      <c r="D42" s="1079"/>
      <c r="E42" s="1079"/>
      <c r="F42" s="1079"/>
      <c r="G42" s="1079"/>
      <c r="H42" s="1079"/>
      <c r="I42" s="1079"/>
      <c r="J42" s="1079"/>
      <c r="K42" s="1079"/>
      <c r="L42" s="1079"/>
      <c r="M42" s="1079"/>
      <c r="N42" s="1079"/>
      <c r="O42" s="1079"/>
      <c r="P42" s="1079"/>
      <c r="Q42" s="1079"/>
      <c r="R42" s="1079"/>
      <c r="S42" s="1079"/>
      <c r="T42" s="1079"/>
      <c r="U42" s="1079"/>
      <c r="V42" s="1080"/>
    </row>
    <row r="43" spans="1:22" ht="15" customHeight="1">
      <c r="A43" s="394"/>
      <c r="B43" s="555" t="s">
        <v>724</v>
      </c>
      <c r="C43" s="368"/>
      <c r="D43" s="368"/>
      <c r="E43" s="368"/>
      <c r="F43" s="368"/>
      <c r="G43" s="368"/>
      <c r="H43" s="368"/>
      <c r="I43" s="368"/>
      <c r="J43" s="368"/>
      <c r="K43" s="368"/>
      <c r="L43" s="368"/>
      <c r="M43" s="368"/>
      <c r="N43" s="368"/>
      <c r="O43" s="368"/>
      <c r="P43" s="368"/>
      <c r="Q43" s="368"/>
      <c r="R43" s="368"/>
      <c r="S43" s="368"/>
      <c r="T43" s="368"/>
      <c r="U43" s="368"/>
      <c r="V43" s="368"/>
    </row>
    <row r="48" spans="1:22">
      <c r="A48" s="12" t="s">
        <v>11</v>
      </c>
      <c r="B48" s="12"/>
      <c r="C48" s="12"/>
      <c r="D48" s="12"/>
      <c r="E48" s="12"/>
      <c r="F48" s="12"/>
      <c r="G48" s="12"/>
      <c r="H48" s="12"/>
      <c r="I48" s="12"/>
      <c r="J48" s="12"/>
      <c r="K48" s="12"/>
      <c r="L48" s="12"/>
      <c r="M48" s="12"/>
      <c r="N48" s="13"/>
      <c r="O48" s="13"/>
      <c r="P48" s="926" t="s">
        <v>12</v>
      </c>
      <c r="Q48" s="926"/>
      <c r="U48" s="12"/>
    </row>
    <row r="49" spans="1:17">
      <c r="A49" s="926" t="s">
        <v>13</v>
      </c>
      <c r="B49" s="926"/>
      <c r="C49" s="926"/>
      <c r="D49" s="926"/>
      <c r="E49" s="926"/>
      <c r="F49" s="926"/>
      <c r="G49" s="926"/>
      <c r="H49" s="926"/>
      <c r="I49" s="926"/>
      <c r="J49" s="926"/>
      <c r="K49" s="926"/>
      <c r="L49" s="926"/>
      <c r="M49" s="926"/>
      <c r="N49" s="926"/>
      <c r="O49" s="926"/>
      <c r="P49" s="926"/>
      <c r="Q49" s="926"/>
    </row>
    <row r="50" spans="1:17">
      <c r="A50" s="926" t="s">
        <v>19</v>
      </c>
      <c r="B50" s="926"/>
      <c r="C50" s="926"/>
      <c r="D50" s="926"/>
      <c r="E50" s="926"/>
      <c r="F50" s="926"/>
      <c r="G50" s="926"/>
      <c r="H50" s="926"/>
      <c r="I50" s="926"/>
      <c r="J50" s="926"/>
      <c r="K50" s="926"/>
      <c r="L50" s="926"/>
      <c r="M50" s="926"/>
      <c r="N50" s="926"/>
      <c r="O50" s="926"/>
      <c r="P50" s="926"/>
      <c r="Q50" s="926"/>
    </row>
    <row r="51" spans="1:17">
      <c r="O51" s="912" t="s">
        <v>83</v>
      </c>
      <c r="P51" s="912"/>
      <c r="Q51" s="912"/>
    </row>
  </sheetData>
  <mergeCells count="24">
    <mergeCell ref="O51:Q51"/>
    <mergeCell ref="U10:U11"/>
    <mergeCell ref="T10:T11"/>
    <mergeCell ref="V10:V11"/>
    <mergeCell ref="P48:Q48"/>
    <mergeCell ref="A49:Q49"/>
    <mergeCell ref="A50:Q50"/>
    <mergeCell ref="C13:V42"/>
    <mergeCell ref="P8:S8"/>
    <mergeCell ref="P9:S9"/>
    <mergeCell ref="A10:A11"/>
    <mergeCell ref="B10:B11"/>
    <mergeCell ref="C10:C11"/>
    <mergeCell ref="D10:D11"/>
    <mergeCell ref="E10:G10"/>
    <mergeCell ref="H10:J10"/>
    <mergeCell ref="K10:M10"/>
    <mergeCell ref="N10:P10"/>
    <mergeCell ref="Q10:S10"/>
    <mergeCell ref="Q1:S1"/>
    <mergeCell ref="A3:Q3"/>
    <mergeCell ref="A4:P4"/>
    <mergeCell ref="A5:Q5"/>
    <mergeCell ref="A7:S7"/>
  </mergeCells>
  <printOptions horizontalCentered="1"/>
  <pageMargins left="0.70866141732283472" right="0.70866141732283472" top="0.23622047244094491" bottom="0" header="0.31496062992125984" footer="0.31496062992125984"/>
  <pageSetup paperSize="9" scale="58" orientation="landscape" r:id="rId1"/>
  <drawing r:id="rId2"/>
</worksheet>
</file>

<file path=xl/worksheets/sheet27.xml><?xml version="1.0" encoding="utf-8"?>
<worksheet xmlns="http://schemas.openxmlformats.org/spreadsheetml/2006/main" xmlns:r="http://schemas.openxmlformats.org/officeDocument/2006/relationships">
  <sheetPr>
    <pageSetUpPr fitToPage="1"/>
  </sheetPr>
  <dimension ref="A1:L51"/>
  <sheetViews>
    <sheetView topLeftCell="A25" zoomScale="90" zoomScaleNormal="90" zoomScaleSheetLayoutView="86" workbookViewId="0">
      <selection activeCell="C53" sqref="C53"/>
    </sheetView>
  </sheetViews>
  <sheetFormatPr defaultRowHeight="12.75"/>
  <cols>
    <col min="1" max="1" width="9.140625" style="13"/>
    <col min="2" max="3" width="19.28515625" style="13" customWidth="1"/>
    <col min="4" max="4" width="17.85546875" style="13" customWidth="1"/>
    <col min="5" max="5" width="22.5703125" style="13" customWidth="1"/>
    <col min="6" max="6" width="22.5703125" style="632" customWidth="1"/>
    <col min="7" max="7" width="22.5703125" style="13" customWidth="1"/>
    <col min="8" max="8" width="19.42578125" style="13" customWidth="1"/>
    <col min="9" max="9" width="30.140625" style="13" customWidth="1"/>
    <col min="10" max="16384" width="9.140625" style="13"/>
  </cols>
  <sheetData>
    <row r="1" spans="1:9" customFormat="1" ht="15">
      <c r="I1" s="33" t="s">
        <v>66</v>
      </c>
    </row>
    <row r="2" spans="1:9" customFormat="1" ht="15.75">
      <c r="D2" s="85" t="s">
        <v>0</v>
      </c>
      <c r="E2" s="37"/>
      <c r="F2" s="37"/>
      <c r="G2" s="37"/>
      <c r="H2" s="37"/>
      <c r="I2" s="37"/>
    </row>
    <row r="3" spans="1:9" customFormat="1" ht="20.25">
      <c r="B3" s="123"/>
      <c r="C3" s="909" t="s">
        <v>822</v>
      </c>
      <c r="D3" s="909"/>
      <c r="E3" s="909"/>
      <c r="F3" s="624"/>
      <c r="G3" s="102"/>
      <c r="H3" s="102"/>
      <c r="I3" s="102"/>
    </row>
    <row r="4" spans="1:9" customFormat="1" ht="10.5" customHeight="1"/>
    <row r="5" spans="1:9" ht="30.75" customHeight="1">
      <c r="A5" s="1081" t="s">
        <v>868</v>
      </c>
      <c r="B5" s="1081"/>
      <c r="C5" s="1081"/>
      <c r="D5" s="1081"/>
      <c r="E5" s="1081"/>
      <c r="F5" s="1081"/>
      <c r="G5" s="1081"/>
      <c r="H5" s="1081"/>
      <c r="I5" s="1081"/>
    </row>
    <row r="7" spans="1:9" ht="0.75" customHeight="1"/>
    <row r="8" spans="1:9">
      <c r="A8" s="574" t="s">
        <v>775</v>
      </c>
      <c r="I8" s="26" t="s">
        <v>24</v>
      </c>
    </row>
    <row r="9" spans="1:9">
      <c r="D9" s="1042" t="s">
        <v>981</v>
      </c>
      <c r="E9" s="1042"/>
      <c r="F9" s="1042"/>
      <c r="G9" s="1042"/>
      <c r="H9" s="1042"/>
      <c r="I9" s="1042"/>
    </row>
    <row r="10" spans="1:9" ht="44.25" customHeight="1">
      <c r="A10" s="554" t="s">
        <v>2</v>
      </c>
      <c r="B10" s="554" t="s">
        <v>3</v>
      </c>
      <c r="C10" s="631" t="s">
        <v>867</v>
      </c>
      <c r="D10" s="631" t="s">
        <v>869</v>
      </c>
      <c r="E10" s="559" t="s">
        <v>118</v>
      </c>
      <c r="F10" s="631" t="s">
        <v>870</v>
      </c>
      <c r="G10" s="559" t="s">
        <v>472</v>
      </c>
      <c r="H10" s="559" t="s">
        <v>166</v>
      </c>
      <c r="I10" s="787" t="s">
        <v>986</v>
      </c>
    </row>
    <row r="11" spans="1:9" s="91" customFormat="1" ht="15.75" customHeight="1">
      <c r="A11" s="575">
        <v>1</v>
      </c>
      <c r="B11" s="419">
        <v>2</v>
      </c>
      <c r="C11" s="575">
        <v>3</v>
      </c>
      <c r="D11" s="419">
        <v>4</v>
      </c>
      <c r="E11" s="575">
        <v>5</v>
      </c>
      <c r="F11" s="419">
        <v>6</v>
      </c>
      <c r="G11" s="575">
        <v>7</v>
      </c>
      <c r="H11" s="419">
        <v>8</v>
      </c>
      <c r="I11" s="575">
        <v>9</v>
      </c>
    </row>
    <row r="12" spans="1:9" s="91" customFormat="1" ht="15.75" customHeight="1">
      <c r="A12" s="84">
        <v>1</v>
      </c>
      <c r="B12" s="228" t="s">
        <v>694</v>
      </c>
      <c r="C12" s="276">
        <v>26.600968875000003</v>
      </c>
      <c r="D12" s="266">
        <v>0</v>
      </c>
      <c r="E12" s="337">
        <v>17.774829125170353</v>
      </c>
      <c r="F12" s="337">
        <v>0</v>
      </c>
      <c r="G12" s="673">
        <v>530</v>
      </c>
      <c r="H12" s="337">
        <v>16.90888</v>
      </c>
      <c r="I12" s="276">
        <f>D12+(E12-H12)</f>
        <v>0.86594912517035283</v>
      </c>
    </row>
    <row r="13" spans="1:9" s="91" customFormat="1" ht="15.75" customHeight="1">
      <c r="A13" s="84">
        <v>2</v>
      </c>
      <c r="B13" s="228" t="s">
        <v>695</v>
      </c>
      <c r="C13" s="276">
        <v>61.183581750000009</v>
      </c>
      <c r="D13" s="266">
        <v>-0.28955999999999998</v>
      </c>
      <c r="E13" s="337">
        <v>59.305141086591888</v>
      </c>
      <c r="F13" s="337">
        <v>0</v>
      </c>
      <c r="G13" s="673">
        <v>747</v>
      </c>
      <c r="H13" s="337">
        <v>56.126370299999991</v>
      </c>
      <c r="I13" s="276">
        <f t="shared" ref="I13:I42" si="0">D13+(E13-H13)</f>
        <v>2.8892107865918977</v>
      </c>
    </row>
    <row r="14" spans="1:9" s="91" customFormat="1" ht="15.75" customHeight="1">
      <c r="A14" s="84">
        <v>3</v>
      </c>
      <c r="B14" s="228" t="s">
        <v>696</v>
      </c>
      <c r="C14" s="276">
        <v>30.284108250000003</v>
      </c>
      <c r="D14" s="266">
        <v>3.8069099999999998</v>
      </c>
      <c r="E14" s="337">
        <v>26.224135810881645</v>
      </c>
      <c r="F14" s="337">
        <v>0</v>
      </c>
      <c r="G14" s="673">
        <v>730</v>
      </c>
      <c r="H14" s="337">
        <v>25.866164999999999</v>
      </c>
      <c r="I14" s="276">
        <f t="shared" si="0"/>
        <v>4.1648808108816464</v>
      </c>
    </row>
    <row r="15" spans="1:9" s="91" customFormat="1" ht="15.75" customHeight="1">
      <c r="A15" s="84">
        <v>4</v>
      </c>
      <c r="B15" s="228" t="s">
        <v>697</v>
      </c>
      <c r="C15" s="276">
        <v>38.038732124999996</v>
      </c>
      <c r="D15" s="266">
        <v>3.2931400000000002</v>
      </c>
      <c r="E15" s="337">
        <v>20.814867740329177</v>
      </c>
      <c r="F15" s="337">
        <v>0</v>
      </c>
      <c r="G15" s="673">
        <v>515.5</v>
      </c>
      <c r="H15" s="337">
        <v>20.951012860000002</v>
      </c>
      <c r="I15" s="276">
        <f t="shared" si="0"/>
        <v>3.156994880329175</v>
      </c>
    </row>
    <row r="16" spans="1:9" s="91" customFormat="1" ht="15.75" customHeight="1">
      <c r="A16" s="84">
        <v>5</v>
      </c>
      <c r="B16" s="228" t="s">
        <v>698</v>
      </c>
      <c r="C16" s="276">
        <v>39.875686125000001</v>
      </c>
      <c r="D16" s="266">
        <v>-20.005289999999999</v>
      </c>
      <c r="E16" s="337">
        <v>47.82352218523954</v>
      </c>
      <c r="F16" s="337">
        <v>0</v>
      </c>
      <c r="G16" s="673">
        <v>489.90000000000003</v>
      </c>
      <c r="H16" s="337">
        <v>23.5000131</v>
      </c>
      <c r="I16" s="276">
        <f t="shared" si="0"/>
        <v>4.3182190852395408</v>
      </c>
    </row>
    <row r="17" spans="1:9" s="91" customFormat="1" ht="15.75" customHeight="1">
      <c r="A17" s="84">
        <v>6</v>
      </c>
      <c r="B17" s="228" t="s">
        <v>699</v>
      </c>
      <c r="C17" s="276">
        <v>12.110936624999999</v>
      </c>
      <c r="D17" s="266">
        <v>0.45609</v>
      </c>
      <c r="E17" s="337">
        <v>10.452210194988993</v>
      </c>
      <c r="F17" s="337">
        <v>0</v>
      </c>
      <c r="G17" s="673">
        <v>750</v>
      </c>
      <c r="H17" s="337">
        <v>9.9675750000000001</v>
      </c>
      <c r="I17" s="276">
        <f t="shared" si="0"/>
        <v>0.94072519498899287</v>
      </c>
    </row>
    <row r="18" spans="1:9" s="91" customFormat="1" ht="15.75" customHeight="1">
      <c r="A18" s="84">
        <v>7</v>
      </c>
      <c r="B18" s="228" t="s">
        <v>700</v>
      </c>
      <c r="C18" s="276">
        <v>38.724901124999995</v>
      </c>
      <c r="D18" s="266">
        <v>0.16111</v>
      </c>
      <c r="E18" s="337">
        <v>26.344194598490407</v>
      </c>
      <c r="F18" s="337">
        <v>0</v>
      </c>
      <c r="G18" s="673">
        <v>530</v>
      </c>
      <c r="H18" s="337">
        <v>25.221905</v>
      </c>
      <c r="I18" s="276">
        <f t="shared" si="0"/>
        <v>1.2833995984904079</v>
      </c>
    </row>
    <row r="19" spans="1:9" s="91" customFormat="1" ht="15.75" customHeight="1">
      <c r="A19" s="84">
        <v>8</v>
      </c>
      <c r="B19" s="228" t="s">
        <v>701</v>
      </c>
      <c r="C19" s="276">
        <v>8.0223337499999996</v>
      </c>
      <c r="D19" s="266">
        <v>1.4202600000000001</v>
      </c>
      <c r="E19" s="337">
        <v>10.456351965614845</v>
      </c>
      <c r="F19" s="337">
        <v>0</v>
      </c>
      <c r="G19" s="673">
        <v>1150</v>
      </c>
      <c r="H19" s="337">
        <v>9.5614449999999991</v>
      </c>
      <c r="I19" s="703">
        <f t="shared" si="0"/>
        <v>2.3151669656148455</v>
      </c>
    </row>
    <row r="20" spans="1:9" s="91" customFormat="1" ht="15.75" customHeight="1">
      <c r="A20" s="84">
        <v>9</v>
      </c>
      <c r="B20" s="228" t="s">
        <v>702</v>
      </c>
      <c r="C20" s="276">
        <v>24.536277750000004</v>
      </c>
      <c r="D20" s="266">
        <v>0.60163999999999995</v>
      </c>
      <c r="E20" s="337">
        <v>22.15546638536534</v>
      </c>
      <c r="F20" s="337">
        <v>0</v>
      </c>
      <c r="G20" s="673">
        <v>749</v>
      </c>
      <c r="H20" s="337">
        <v>21.1040487</v>
      </c>
      <c r="I20" s="276">
        <f t="shared" si="0"/>
        <v>1.6530576853653403</v>
      </c>
    </row>
    <row r="21" spans="1:9" s="91" customFormat="1" ht="15.75" customHeight="1">
      <c r="A21" s="84">
        <v>10</v>
      </c>
      <c r="B21" s="228" t="s">
        <v>703</v>
      </c>
      <c r="C21" s="276">
        <v>17.4112695</v>
      </c>
      <c r="D21" s="266">
        <v>0.38590000000000002</v>
      </c>
      <c r="E21" s="337">
        <v>14.385620324457491</v>
      </c>
      <c r="F21" s="337">
        <v>0</v>
      </c>
      <c r="G21" s="673">
        <v>750</v>
      </c>
      <c r="H21" s="337">
        <v>14.092932000000001</v>
      </c>
      <c r="I21" s="276">
        <f t="shared" si="0"/>
        <v>0.67858832445749029</v>
      </c>
    </row>
    <row r="22" spans="1:9" s="91" customFormat="1" ht="15.75" customHeight="1">
      <c r="A22" s="84">
        <v>11</v>
      </c>
      <c r="B22" s="228" t="s">
        <v>704</v>
      </c>
      <c r="C22" s="276">
        <v>73.646744624999997</v>
      </c>
      <c r="D22" s="266">
        <v>16.184460000000001</v>
      </c>
      <c r="E22" s="337">
        <v>34.997835643149173</v>
      </c>
      <c r="F22" s="337">
        <v>0</v>
      </c>
      <c r="G22" s="673">
        <v>543.40000000000009</v>
      </c>
      <c r="H22" s="337">
        <v>44.416766108000004</v>
      </c>
      <c r="I22" s="276">
        <f t="shared" si="0"/>
        <v>6.7655295351491702</v>
      </c>
    </row>
    <row r="23" spans="1:9" s="91" customFormat="1" ht="15.75" customHeight="1">
      <c r="A23" s="84">
        <v>12</v>
      </c>
      <c r="B23" s="228" t="s">
        <v>705</v>
      </c>
      <c r="C23" s="276">
        <v>19.567109250000001</v>
      </c>
      <c r="D23" s="266">
        <v>5.0000000000000002E-5</v>
      </c>
      <c r="E23" s="337">
        <v>17.65612639951777</v>
      </c>
      <c r="F23" s="337">
        <v>0</v>
      </c>
      <c r="G23" s="673">
        <v>710</v>
      </c>
      <c r="H23" s="337">
        <v>16.796043999999998</v>
      </c>
      <c r="I23" s="276">
        <f t="shared" si="0"/>
        <v>0.86013239951777198</v>
      </c>
    </row>
    <row r="24" spans="1:9" s="91" customFormat="1" ht="15.75" customHeight="1">
      <c r="A24" s="84">
        <v>13</v>
      </c>
      <c r="B24" s="228" t="s">
        <v>706</v>
      </c>
      <c r="C24" s="276">
        <v>40.786455375000003</v>
      </c>
      <c r="D24" s="266">
        <v>-14.76155</v>
      </c>
      <c r="E24" s="337">
        <v>27.595671590313451</v>
      </c>
      <c r="F24" s="337">
        <v>0</v>
      </c>
      <c r="G24" s="673">
        <v>229.4</v>
      </c>
      <c r="H24" s="337">
        <v>11.48975134</v>
      </c>
      <c r="I24" s="276">
        <f t="shared" si="0"/>
        <v>1.3443702503134531</v>
      </c>
    </row>
    <row r="25" spans="1:9" s="91" customFormat="1" ht="15.75" customHeight="1">
      <c r="A25" s="84">
        <v>14</v>
      </c>
      <c r="B25" s="228" t="s">
        <v>707</v>
      </c>
      <c r="C25" s="276">
        <v>9.2151528749999994</v>
      </c>
      <c r="D25" s="266">
        <v>1.0918300000000001</v>
      </c>
      <c r="E25" s="337">
        <v>3.9488944648285984</v>
      </c>
      <c r="F25" s="337">
        <v>0</v>
      </c>
      <c r="G25" s="673">
        <v>420</v>
      </c>
      <c r="H25" s="337">
        <v>4.4299332000000007</v>
      </c>
      <c r="I25" s="276">
        <f t="shared" si="0"/>
        <v>0.6107912648285978</v>
      </c>
    </row>
    <row r="26" spans="1:9" s="91" customFormat="1" ht="15.75" customHeight="1">
      <c r="A26" s="84">
        <v>15</v>
      </c>
      <c r="B26" s="228" t="s">
        <v>708</v>
      </c>
      <c r="C26" s="276">
        <v>44.468967374999998</v>
      </c>
      <c r="D26" s="266">
        <v>9.5939999999999998E-2</v>
      </c>
      <c r="E26" s="337">
        <v>36.43320094349513</v>
      </c>
      <c r="F26" s="337">
        <v>0</v>
      </c>
      <c r="G26" s="673">
        <v>630</v>
      </c>
      <c r="H26" s="337">
        <v>34.754013</v>
      </c>
      <c r="I26" s="276">
        <f t="shared" si="0"/>
        <v>1.7751279434951297</v>
      </c>
    </row>
    <row r="27" spans="1:9" s="91" customFormat="1" ht="15.75" customHeight="1">
      <c r="A27" s="84">
        <v>16</v>
      </c>
      <c r="B27" s="230" t="s">
        <v>709</v>
      </c>
      <c r="C27" s="276">
        <v>25.559347124999999</v>
      </c>
      <c r="D27" s="266">
        <v>2.0389599999999999</v>
      </c>
      <c r="E27" s="337">
        <v>26.030713020232728</v>
      </c>
      <c r="F27" s="337">
        <v>0</v>
      </c>
      <c r="G27" s="673">
        <v>820.19999999999993</v>
      </c>
      <c r="H27" s="337">
        <v>26.658222419999998</v>
      </c>
      <c r="I27" s="276">
        <f t="shared" si="0"/>
        <v>1.4114506002327301</v>
      </c>
    </row>
    <row r="28" spans="1:9" ht="18" customHeight="1">
      <c r="A28" s="84">
        <v>17</v>
      </c>
      <c r="B28" s="230" t="s">
        <v>710</v>
      </c>
      <c r="C28" s="256">
        <v>31.063666500000004</v>
      </c>
      <c r="D28" s="667">
        <v>0</v>
      </c>
      <c r="E28" s="337">
        <v>10.823897316280533</v>
      </c>
      <c r="F28" s="337">
        <v>0</v>
      </c>
      <c r="G28" s="674">
        <v>259.10000000000002</v>
      </c>
      <c r="H28" s="337">
        <v>10.296582180000001</v>
      </c>
      <c r="I28" s="276">
        <f t="shared" si="0"/>
        <v>0.5273151362805315</v>
      </c>
    </row>
    <row r="29" spans="1:9" ht="16.5" customHeight="1">
      <c r="A29" s="84">
        <v>18</v>
      </c>
      <c r="B29" s="230" t="s">
        <v>711</v>
      </c>
      <c r="C29" s="255">
        <v>49.269372000000004</v>
      </c>
      <c r="D29" s="667">
        <v>3.7871899999999998</v>
      </c>
      <c r="E29" s="337">
        <v>45.230132534856899</v>
      </c>
      <c r="F29" s="337">
        <v>0</v>
      </c>
      <c r="G29" s="674">
        <v>746.4</v>
      </c>
      <c r="H29" s="337">
        <v>46.813909440000003</v>
      </c>
      <c r="I29" s="276">
        <f t="shared" si="0"/>
        <v>2.203413094856896</v>
      </c>
    </row>
    <row r="30" spans="1:9" ht="17.25" customHeight="1">
      <c r="A30" s="84">
        <v>19</v>
      </c>
      <c r="B30" s="230" t="s">
        <v>712</v>
      </c>
      <c r="C30" s="255">
        <v>31.522008749999994</v>
      </c>
      <c r="D30" s="667">
        <v>0.49182999999999999</v>
      </c>
      <c r="E30" s="337">
        <v>20.222541980291435</v>
      </c>
      <c r="F30" s="337">
        <v>0</v>
      </c>
      <c r="G30" s="674">
        <v>500</v>
      </c>
      <c r="H30" s="337">
        <v>17.254674999999999</v>
      </c>
      <c r="I30" s="276">
        <f t="shared" si="0"/>
        <v>3.4596969802914366</v>
      </c>
    </row>
    <row r="31" spans="1:9" ht="15.75" customHeight="1">
      <c r="A31" s="84">
        <v>20</v>
      </c>
      <c r="B31" s="230" t="s">
        <v>713</v>
      </c>
      <c r="C31" s="255">
        <v>37.305958124999997</v>
      </c>
      <c r="D31" s="667">
        <v>1.2504900000000001</v>
      </c>
      <c r="E31" s="337">
        <v>47.569297360834469</v>
      </c>
      <c r="F31" s="337">
        <v>0</v>
      </c>
      <c r="G31" s="674">
        <v>1010.6</v>
      </c>
      <c r="H31" s="337">
        <v>46.500737799999996</v>
      </c>
      <c r="I31" s="703">
        <f t="shared" si="0"/>
        <v>2.3190495608344728</v>
      </c>
    </row>
    <row r="32" spans="1:9" ht="15.75" customHeight="1">
      <c r="A32" s="84">
        <v>21</v>
      </c>
      <c r="B32" s="230" t="s">
        <v>714</v>
      </c>
      <c r="C32" s="255">
        <v>20.854213874999999</v>
      </c>
      <c r="D32" s="667">
        <v>4.0098399999999996</v>
      </c>
      <c r="E32" s="337">
        <v>17.909468206835097</v>
      </c>
      <c r="F32" s="337">
        <v>0</v>
      </c>
      <c r="G32" s="674">
        <v>826</v>
      </c>
      <c r="H32" s="337">
        <v>21.046810399999998</v>
      </c>
      <c r="I32" s="276">
        <f t="shared" si="0"/>
        <v>0.87249780683509837</v>
      </c>
    </row>
    <row r="33" spans="1:12" ht="17.25" customHeight="1">
      <c r="A33" s="84">
        <v>22</v>
      </c>
      <c r="B33" s="230" t="s">
        <v>715</v>
      </c>
      <c r="C33" s="255">
        <v>77.739111749999992</v>
      </c>
      <c r="D33" s="667">
        <v>1.4710000000000001E-2</v>
      </c>
      <c r="E33" s="337">
        <v>75.747592035328651</v>
      </c>
      <c r="F33" s="337">
        <v>0</v>
      </c>
      <c r="G33" s="674">
        <v>736.5</v>
      </c>
      <c r="H33" s="337">
        <v>72.072090150000008</v>
      </c>
      <c r="I33" s="276">
        <f t="shared" si="0"/>
        <v>3.690211885328643</v>
      </c>
    </row>
    <row r="34" spans="1:12" ht="17.25" customHeight="1">
      <c r="A34" s="84">
        <v>23</v>
      </c>
      <c r="B34" s="230" t="s">
        <v>716</v>
      </c>
      <c r="C34" s="255">
        <v>40.695934125000008</v>
      </c>
      <c r="D34" s="667">
        <v>0</v>
      </c>
      <c r="E34" s="337">
        <v>34.937580239018764</v>
      </c>
      <c r="F34" s="337">
        <v>0</v>
      </c>
      <c r="G34" s="674">
        <v>660</v>
      </c>
      <c r="H34" s="337">
        <v>33.046734600000001</v>
      </c>
      <c r="I34" s="276">
        <f t="shared" si="0"/>
        <v>1.8908456390187638</v>
      </c>
    </row>
    <row r="35" spans="1:12" ht="17.25" customHeight="1">
      <c r="A35" s="84">
        <v>24</v>
      </c>
      <c r="B35" s="326" t="s">
        <v>717</v>
      </c>
      <c r="C35" s="327">
        <v>20.53219125</v>
      </c>
      <c r="D35" s="327">
        <v>3.0410900000000001</v>
      </c>
      <c r="E35" s="338">
        <v>15.016515009434951</v>
      </c>
      <c r="F35" s="337">
        <v>0</v>
      </c>
      <c r="G35" s="675">
        <v>712.5</v>
      </c>
      <c r="H35" s="338">
        <v>15.881981249999999</v>
      </c>
      <c r="I35" s="276">
        <f t="shared" si="0"/>
        <v>2.1756237594349517</v>
      </c>
    </row>
    <row r="36" spans="1:12" ht="17.25" customHeight="1">
      <c r="A36" s="84">
        <v>25</v>
      </c>
      <c r="B36" s="230" t="s">
        <v>718</v>
      </c>
      <c r="C36" s="255">
        <v>19.619987999999999</v>
      </c>
      <c r="D36" s="667">
        <v>0</v>
      </c>
      <c r="E36" s="337">
        <v>11.387419899884684</v>
      </c>
      <c r="F36" s="337">
        <v>0</v>
      </c>
      <c r="G36" s="674">
        <v>449</v>
      </c>
      <c r="H36" s="337">
        <v>10.4149142</v>
      </c>
      <c r="I36" s="276">
        <f t="shared" si="0"/>
        <v>0.97250569988468349</v>
      </c>
    </row>
    <row r="37" spans="1:12" ht="17.25" customHeight="1">
      <c r="A37" s="84">
        <v>26</v>
      </c>
      <c r="B37" s="230" t="s">
        <v>719</v>
      </c>
      <c r="C37" s="255">
        <v>31.742665500000001</v>
      </c>
      <c r="D37" s="667">
        <v>0.89</v>
      </c>
      <c r="E37" s="337">
        <v>30.706961274766748</v>
      </c>
      <c r="F37" s="337">
        <v>0</v>
      </c>
      <c r="G37" s="674">
        <v>750</v>
      </c>
      <c r="H37" s="337">
        <v>24.734100000000005</v>
      </c>
      <c r="I37" s="276">
        <f t="shared" si="0"/>
        <v>6.8628612747667423</v>
      </c>
    </row>
    <row r="38" spans="1:12" ht="17.25" customHeight="1">
      <c r="A38" s="84">
        <v>27</v>
      </c>
      <c r="B38" s="230" t="s">
        <v>720</v>
      </c>
      <c r="C38" s="255">
        <v>26.670338624999999</v>
      </c>
      <c r="D38" s="667">
        <v>1.0457799999999999</v>
      </c>
      <c r="E38" s="337">
        <v>23.718364582241325</v>
      </c>
      <c r="F38" s="337">
        <v>0</v>
      </c>
      <c r="G38" s="674">
        <v>750</v>
      </c>
      <c r="H38" s="337">
        <v>23.608575000000002</v>
      </c>
      <c r="I38" s="276">
        <f t="shared" si="0"/>
        <v>1.1555695822413228</v>
      </c>
    </row>
    <row r="39" spans="1:12" ht="17.25" customHeight="1">
      <c r="A39" s="84">
        <v>28</v>
      </c>
      <c r="B39" s="230" t="s">
        <v>721</v>
      </c>
      <c r="C39" s="255">
        <v>20.855020499999998</v>
      </c>
      <c r="D39" s="667">
        <v>3.5775899999999998</v>
      </c>
      <c r="E39" s="337">
        <v>17.89849356588741</v>
      </c>
      <c r="F39" s="337">
        <v>0</v>
      </c>
      <c r="G39" s="674">
        <v>750</v>
      </c>
      <c r="H39" s="337">
        <v>20.402849999999997</v>
      </c>
      <c r="I39" s="276">
        <f t="shared" si="0"/>
        <v>1.0732335658874126</v>
      </c>
    </row>
    <row r="40" spans="1:12" ht="17.25" customHeight="1">
      <c r="A40" s="84">
        <v>29</v>
      </c>
      <c r="B40" s="230" t="s">
        <v>722</v>
      </c>
      <c r="C40" s="255">
        <v>12.461460000000001</v>
      </c>
      <c r="D40" s="667">
        <v>0</v>
      </c>
      <c r="E40" s="337">
        <v>9.9589084940769474</v>
      </c>
      <c r="F40" s="337">
        <v>0</v>
      </c>
      <c r="G40" s="674">
        <v>600</v>
      </c>
      <c r="H40" s="337">
        <v>9.4737600000000004</v>
      </c>
      <c r="I40" s="276">
        <f t="shared" si="0"/>
        <v>0.48514849407694705</v>
      </c>
    </row>
    <row r="41" spans="1:12" ht="17.25" customHeight="1">
      <c r="A41" s="84">
        <v>30</v>
      </c>
      <c r="B41" s="230" t="s">
        <v>723</v>
      </c>
      <c r="C41" s="255">
        <v>46.304577000000002</v>
      </c>
      <c r="D41" s="667">
        <v>2.7729300000000001</v>
      </c>
      <c r="E41" s="337">
        <v>38.678839542929026</v>
      </c>
      <c r="F41" s="337">
        <v>0</v>
      </c>
      <c r="G41" s="674">
        <v>680</v>
      </c>
      <c r="H41" s="337">
        <v>36.414408000000002</v>
      </c>
      <c r="I41" s="276">
        <f t="shared" si="0"/>
        <v>5.037361542929025</v>
      </c>
    </row>
    <row r="42" spans="1:12" ht="17.25" customHeight="1">
      <c r="A42" s="429"/>
      <c r="B42" s="406" t="s">
        <v>724</v>
      </c>
      <c r="C42" s="408">
        <f>SUM(C12:C41)</f>
        <v>976.66907849999996</v>
      </c>
      <c r="D42" s="408">
        <f>SUM(D12:D41)</f>
        <v>15.361340000000004</v>
      </c>
      <c r="E42" s="408">
        <f>SUM(E12:E41)</f>
        <v>802.20479352133339</v>
      </c>
      <c r="F42" s="408">
        <v>0</v>
      </c>
      <c r="G42" s="704"/>
      <c r="H42" s="408">
        <f>SUM(H12:H41)</f>
        <v>749.8072050479999</v>
      </c>
      <c r="I42" s="370">
        <f t="shared" si="0"/>
        <v>67.758928473333484</v>
      </c>
    </row>
    <row r="44" spans="1:12" ht="18.75" customHeight="1">
      <c r="A44" s="1083" t="s">
        <v>1019</v>
      </c>
      <c r="B44" s="1083"/>
      <c r="C44" s="1083"/>
      <c r="D44" s="1083"/>
      <c r="E44" s="1083"/>
      <c r="F44" s="1083"/>
      <c r="G44" s="1083"/>
      <c r="H44" s="1083"/>
      <c r="I44" s="1083"/>
    </row>
    <row r="45" spans="1:12" s="838" customFormat="1" ht="31.5" customHeight="1">
      <c r="A45" s="1082" t="s">
        <v>1026</v>
      </c>
      <c r="B45" s="1082"/>
      <c r="C45" s="1082"/>
      <c r="D45" s="1082"/>
      <c r="E45" s="1082"/>
      <c r="F45" s="1082"/>
      <c r="G45" s="1082"/>
      <c r="H45" s="1082"/>
      <c r="I45" s="1082"/>
      <c r="J45" s="839"/>
      <c r="K45" s="839"/>
      <c r="L45" s="839"/>
    </row>
    <row r="46" spans="1:12" s="838" customFormat="1">
      <c r="A46" s="277"/>
      <c r="E46" s="24"/>
      <c r="F46" s="24"/>
      <c r="G46" s="24"/>
      <c r="H46" s="18"/>
      <c r="I46" s="18"/>
    </row>
    <row r="47" spans="1:12">
      <c r="E47" s="9"/>
      <c r="F47" s="9"/>
      <c r="G47" s="9"/>
      <c r="H47" s="24"/>
      <c r="I47" s="18"/>
    </row>
    <row r="48" spans="1:12">
      <c r="A48" s="28" t="s">
        <v>11</v>
      </c>
      <c r="E48" s="28"/>
      <c r="F48" s="28"/>
      <c r="G48" s="28"/>
      <c r="I48" s="520" t="s">
        <v>12</v>
      </c>
    </row>
    <row r="49" spans="5:9">
      <c r="E49" s="926" t="s">
        <v>13</v>
      </c>
      <c r="F49" s="926"/>
      <c r="G49" s="926"/>
      <c r="H49" s="926"/>
      <c r="I49" s="926"/>
    </row>
    <row r="50" spans="5:9">
      <c r="E50" s="926" t="s">
        <v>19</v>
      </c>
      <c r="F50" s="926"/>
      <c r="G50" s="926"/>
      <c r="H50" s="926"/>
      <c r="I50" s="926"/>
    </row>
    <row r="51" spans="5:9">
      <c r="I51" s="519" t="s">
        <v>83</v>
      </c>
    </row>
  </sheetData>
  <mergeCells count="7">
    <mergeCell ref="C3:E3"/>
    <mergeCell ref="D9:I9"/>
    <mergeCell ref="E49:I49"/>
    <mergeCell ref="E50:I50"/>
    <mergeCell ref="A5:I5"/>
    <mergeCell ref="A45:I45"/>
    <mergeCell ref="A44:I44"/>
  </mergeCells>
  <phoneticPr fontId="0" type="noConversion"/>
  <printOptions horizontalCentered="1"/>
  <pageMargins left="0.70866141732283472" right="0.70866141732283472" top="0.23622047244094491" bottom="0" header="0.31496062992125984" footer="0.31496062992125984"/>
  <pageSetup paperSize="9" scale="69" orientation="landscape" r:id="rId1"/>
  <drawing r:id="rId2"/>
</worksheet>
</file>

<file path=xl/worksheets/sheet28.xml><?xml version="1.0" encoding="utf-8"?>
<worksheet xmlns="http://schemas.openxmlformats.org/spreadsheetml/2006/main" xmlns:r="http://schemas.openxmlformats.org/officeDocument/2006/relationships">
  <sheetPr>
    <pageSetUpPr fitToPage="1"/>
  </sheetPr>
  <dimension ref="A1:T32"/>
  <sheetViews>
    <sheetView topLeftCell="A17" zoomScale="115" zoomScaleNormal="115" zoomScaleSheetLayoutView="81" workbookViewId="0">
      <selection activeCell="I23" sqref="I23"/>
    </sheetView>
  </sheetViews>
  <sheetFormatPr defaultRowHeight="12.75"/>
  <cols>
    <col min="1" max="1" width="4.42578125" style="13" customWidth="1"/>
    <col min="2" max="2" width="37.28515625" style="13" customWidth="1"/>
    <col min="3" max="3" width="12.28515625" style="13" customWidth="1"/>
    <col min="4" max="5" width="15.140625" style="13" customWidth="1"/>
    <col min="6" max="6" width="15.85546875" style="13" customWidth="1"/>
    <col min="7" max="7" width="12.5703125" style="13" customWidth="1"/>
    <col min="8" max="8" width="23.7109375" style="13" customWidth="1"/>
    <col min="9" max="16384" width="9.140625" style="13"/>
  </cols>
  <sheetData>
    <row r="1" spans="1:20" customFormat="1" ht="15">
      <c r="D1" s="28"/>
      <c r="E1" s="28"/>
      <c r="F1" s="28"/>
      <c r="G1" s="13"/>
      <c r="H1" s="33" t="s">
        <v>67</v>
      </c>
      <c r="I1" s="28"/>
      <c r="J1" s="13"/>
      <c r="L1" s="13"/>
      <c r="M1" s="35"/>
      <c r="N1" s="35"/>
    </row>
    <row r="2" spans="1:20" customFormat="1" ht="15">
      <c r="A2" s="1033" t="s">
        <v>0</v>
      </c>
      <c r="B2" s="1033"/>
      <c r="C2" s="1033"/>
      <c r="D2" s="1033"/>
      <c r="E2" s="1033"/>
      <c r="F2" s="1033"/>
      <c r="G2" s="1033"/>
      <c r="H2" s="1033"/>
      <c r="I2" s="37"/>
      <c r="J2" s="37"/>
      <c r="K2" s="37"/>
      <c r="L2" s="37"/>
      <c r="M2" s="37"/>
      <c r="N2" s="37"/>
    </row>
    <row r="3" spans="1:20" customFormat="1" ht="20.25">
      <c r="A3" s="909" t="s">
        <v>822</v>
      </c>
      <c r="B3" s="909"/>
      <c r="C3" s="909"/>
      <c r="D3" s="909"/>
      <c r="E3" s="909"/>
      <c r="F3" s="909"/>
      <c r="G3" s="909"/>
      <c r="H3" s="909"/>
      <c r="I3" s="36"/>
      <c r="J3" s="36"/>
      <c r="K3" s="36"/>
      <c r="L3" s="36"/>
      <c r="M3" s="36"/>
      <c r="N3" s="36"/>
    </row>
    <row r="4" spans="1:20" customFormat="1" ht="10.5" customHeight="1"/>
    <row r="5" spans="1:20" ht="19.5" customHeight="1">
      <c r="A5" s="910" t="s">
        <v>871</v>
      </c>
      <c r="B5" s="1091"/>
      <c r="C5" s="1091"/>
      <c r="D5" s="1091"/>
      <c r="E5" s="1091"/>
      <c r="F5" s="1091"/>
      <c r="G5" s="1091"/>
      <c r="H5" s="1091"/>
    </row>
    <row r="7" spans="1:20" s="11" customFormat="1" ht="15.75" hidden="1" customHeight="1">
      <c r="A7" s="13"/>
      <c r="B7" s="13"/>
      <c r="C7" s="13"/>
      <c r="D7" s="13"/>
      <c r="E7" s="13"/>
      <c r="F7" s="13"/>
      <c r="G7" s="13"/>
      <c r="H7" s="13"/>
      <c r="I7" s="13"/>
      <c r="J7" s="13"/>
    </row>
    <row r="8" spans="1:20" s="11" customFormat="1" ht="15.75">
      <c r="A8" s="1092" t="s">
        <v>693</v>
      </c>
      <c r="B8" s="1092"/>
      <c r="C8" s="13"/>
      <c r="D8" s="13"/>
      <c r="E8" s="13"/>
      <c r="F8" s="13"/>
      <c r="G8" s="13"/>
      <c r="H8" s="26" t="s">
        <v>28</v>
      </c>
      <c r="I8" s="13"/>
    </row>
    <row r="9" spans="1:20" s="11" customFormat="1" ht="15.75">
      <c r="A9" s="12"/>
      <c r="B9" s="13"/>
      <c r="C9" s="13"/>
      <c r="D9" s="81"/>
      <c r="E9" s="81"/>
      <c r="G9" s="81" t="s">
        <v>976</v>
      </c>
      <c r="H9" s="81"/>
      <c r="J9" s="81"/>
      <c r="K9" s="81"/>
      <c r="L9" s="81"/>
      <c r="S9" s="99"/>
      <c r="T9" s="98"/>
    </row>
    <row r="10" spans="1:20" s="29" customFormat="1" ht="48.75" customHeight="1">
      <c r="A10" s="418"/>
      <c r="B10" s="554" t="s">
        <v>29</v>
      </c>
      <c r="C10" s="621" t="s">
        <v>872</v>
      </c>
      <c r="D10" s="621" t="s">
        <v>852</v>
      </c>
      <c r="E10" s="554" t="s">
        <v>240</v>
      </c>
      <c r="F10" s="554" t="s">
        <v>241</v>
      </c>
      <c r="G10" s="554" t="s">
        <v>72</v>
      </c>
      <c r="H10" s="786" t="s">
        <v>987</v>
      </c>
    </row>
    <row r="11" spans="1:20" s="29" customFormat="1" ht="14.25" customHeight="1">
      <c r="A11" s="554">
        <v>1</v>
      </c>
      <c r="B11" s="554">
        <v>2</v>
      </c>
      <c r="C11" s="554">
        <v>3</v>
      </c>
      <c r="D11" s="554">
        <v>4</v>
      </c>
      <c r="E11" s="554">
        <v>5</v>
      </c>
      <c r="F11" s="554">
        <v>6</v>
      </c>
      <c r="G11" s="554">
        <v>7</v>
      </c>
      <c r="H11" s="554">
        <v>8</v>
      </c>
    </row>
    <row r="12" spans="1:20" ht="16.5" customHeight="1">
      <c r="A12" s="23" t="s">
        <v>30</v>
      </c>
      <c r="B12" s="23" t="s">
        <v>31</v>
      </c>
      <c r="C12" s="1089">
        <v>412.83</v>
      </c>
      <c r="D12" s="1090">
        <v>0</v>
      </c>
      <c r="E12" s="1090">
        <v>409.8</v>
      </c>
      <c r="F12" s="1090">
        <v>0</v>
      </c>
      <c r="G12" s="1093">
        <v>409.8</v>
      </c>
      <c r="H12" s="1090">
        <f>D12+E12-G12</f>
        <v>0</v>
      </c>
    </row>
    <row r="13" spans="1:20" ht="20.25" customHeight="1">
      <c r="A13" s="16"/>
      <c r="B13" s="16" t="s">
        <v>32</v>
      </c>
      <c r="C13" s="1089"/>
      <c r="D13" s="1090"/>
      <c r="E13" s="1090"/>
      <c r="F13" s="1090"/>
      <c r="G13" s="1094"/>
      <c r="H13" s="1090"/>
    </row>
    <row r="14" spans="1:20" ht="17.25" customHeight="1">
      <c r="A14" s="16"/>
      <c r="B14" s="16" t="s">
        <v>199</v>
      </c>
      <c r="C14" s="1089"/>
      <c r="D14" s="1090"/>
      <c r="E14" s="1090"/>
      <c r="F14" s="1090"/>
      <c r="G14" s="1094"/>
      <c r="H14" s="1090"/>
    </row>
    <row r="15" spans="1:20" s="29" customFormat="1" ht="33.75" customHeight="1">
      <c r="A15" s="30"/>
      <c r="B15" s="30" t="s">
        <v>200</v>
      </c>
      <c r="C15" s="1089"/>
      <c r="D15" s="1090"/>
      <c r="E15" s="1090"/>
      <c r="F15" s="1090"/>
      <c r="G15" s="1095"/>
      <c r="H15" s="1090"/>
    </row>
    <row r="16" spans="1:20" s="29" customFormat="1">
      <c r="A16" s="30"/>
      <c r="B16" s="31" t="s">
        <v>33</v>
      </c>
      <c r="C16" s="330">
        <f t="shared" ref="C16:H16" si="0">SUM(C12)</f>
        <v>412.83</v>
      </c>
      <c r="D16" s="676">
        <f t="shared" si="0"/>
        <v>0</v>
      </c>
      <c r="E16" s="676">
        <f t="shared" si="0"/>
        <v>409.8</v>
      </c>
      <c r="F16" s="676">
        <f t="shared" si="0"/>
        <v>0</v>
      </c>
      <c r="G16" s="676">
        <f t="shared" si="0"/>
        <v>409.8</v>
      </c>
      <c r="H16" s="676">
        <f t="shared" si="0"/>
        <v>0</v>
      </c>
    </row>
    <row r="17" spans="1:10" s="29" customFormat="1" ht="40.5" customHeight="1">
      <c r="A17" s="31" t="s">
        <v>34</v>
      </c>
      <c r="B17" s="31" t="s">
        <v>239</v>
      </c>
      <c r="C17" s="1085">
        <v>412.83</v>
      </c>
      <c r="D17" s="1084">
        <v>0</v>
      </c>
      <c r="E17" s="1085">
        <v>409.79</v>
      </c>
      <c r="F17" s="1084">
        <v>0</v>
      </c>
      <c r="G17" s="1086">
        <v>409.79</v>
      </c>
      <c r="H17" s="1084">
        <f>(D17+E17)-G17</f>
        <v>0</v>
      </c>
    </row>
    <row r="18" spans="1:10" ht="28.5" customHeight="1">
      <c r="A18" s="16"/>
      <c r="B18" s="118" t="s">
        <v>202</v>
      </c>
      <c r="C18" s="1085"/>
      <c r="D18" s="1084"/>
      <c r="E18" s="1085"/>
      <c r="F18" s="1084"/>
      <c r="G18" s="1087"/>
      <c r="H18" s="1084"/>
    </row>
    <row r="19" spans="1:10" ht="19.5" customHeight="1">
      <c r="A19" s="16"/>
      <c r="B19" s="30" t="s">
        <v>35</v>
      </c>
      <c r="C19" s="1085"/>
      <c r="D19" s="1084"/>
      <c r="E19" s="1085"/>
      <c r="F19" s="1084"/>
      <c r="G19" s="1087"/>
      <c r="H19" s="1084"/>
    </row>
    <row r="20" spans="1:10" ht="21.75" customHeight="1">
      <c r="A20" s="16"/>
      <c r="B20" s="30" t="s">
        <v>203</v>
      </c>
      <c r="C20" s="1085"/>
      <c r="D20" s="1084"/>
      <c r="E20" s="1085"/>
      <c r="F20" s="1084"/>
      <c r="G20" s="1087"/>
      <c r="H20" s="1084"/>
    </row>
    <row r="21" spans="1:10" s="29" customFormat="1" ht="27.75" customHeight="1">
      <c r="A21" s="30"/>
      <c r="B21" s="30" t="s">
        <v>36</v>
      </c>
      <c r="C21" s="1085"/>
      <c r="D21" s="1084"/>
      <c r="E21" s="1085"/>
      <c r="F21" s="1084"/>
      <c r="G21" s="1087"/>
      <c r="H21" s="1084"/>
    </row>
    <row r="22" spans="1:10" s="29" customFormat="1" ht="19.5" customHeight="1">
      <c r="A22" s="30"/>
      <c r="B22" s="30" t="s">
        <v>201</v>
      </c>
      <c r="C22" s="1085"/>
      <c r="D22" s="1084"/>
      <c r="E22" s="1085"/>
      <c r="F22" s="1084"/>
      <c r="G22" s="1087"/>
      <c r="H22" s="1084"/>
    </row>
    <row r="23" spans="1:10" s="29" customFormat="1" ht="27.75" customHeight="1">
      <c r="A23" s="30"/>
      <c r="B23" s="30" t="s">
        <v>204</v>
      </c>
      <c r="C23" s="1085"/>
      <c r="D23" s="1084"/>
      <c r="E23" s="1085"/>
      <c r="F23" s="1084"/>
      <c r="G23" s="1087"/>
      <c r="H23" s="1084"/>
    </row>
    <row r="24" spans="1:10" s="29" customFormat="1" ht="18.75" customHeight="1">
      <c r="A24" s="31"/>
      <c r="B24" s="30" t="s">
        <v>205</v>
      </c>
      <c r="C24" s="1085"/>
      <c r="D24" s="1084"/>
      <c r="E24" s="1085"/>
      <c r="F24" s="1084"/>
      <c r="G24" s="1088"/>
      <c r="H24" s="1084"/>
    </row>
    <row r="25" spans="1:10" s="29" customFormat="1" ht="19.5" customHeight="1">
      <c r="A25" s="31"/>
      <c r="B25" s="31" t="s">
        <v>33</v>
      </c>
      <c r="C25" s="330">
        <f t="shared" ref="C25:H25" si="1">SUM(C17)</f>
        <v>412.83</v>
      </c>
      <c r="D25" s="676">
        <f t="shared" si="1"/>
        <v>0</v>
      </c>
      <c r="E25" s="330">
        <f t="shared" si="1"/>
        <v>409.79</v>
      </c>
      <c r="F25" s="676">
        <f t="shared" si="1"/>
        <v>0</v>
      </c>
      <c r="G25" s="676">
        <f t="shared" si="1"/>
        <v>409.79</v>
      </c>
      <c r="H25" s="676">
        <f t="shared" si="1"/>
        <v>0</v>
      </c>
    </row>
    <row r="26" spans="1:10">
      <c r="A26" s="384"/>
      <c r="B26" s="367" t="s">
        <v>37</v>
      </c>
      <c r="C26" s="576">
        <f t="shared" ref="C26:H26" si="2">+C16+C25</f>
        <v>825.66</v>
      </c>
      <c r="D26" s="677">
        <f t="shared" si="2"/>
        <v>0</v>
      </c>
      <c r="E26" s="576">
        <f t="shared" si="2"/>
        <v>819.59</v>
      </c>
      <c r="F26" s="677">
        <f t="shared" si="2"/>
        <v>0</v>
      </c>
      <c r="G26" s="677">
        <f t="shared" si="2"/>
        <v>819.59</v>
      </c>
      <c r="H26" s="677">
        <f t="shared" si="2"/>
        <v>0</v>
      </c>
    </row>
    <row r="27" spans="1:10" s="29" customFormat="1" ht="15.75" customHeight="1"/>
    <row r="28" spans="1:10" s="29" customFormat="1" ht="15.75" customHeight="1"/>
    <row r="29" spans="1:10" ht="13.15" customHeight="1">
      <c r="B29" s="12" t="s">
        <v>11</v>
      </c>
      <c r="C29" s="12"/>
      <c r="D29" s="12"/>
      <c r="E29" s="12"/>
      <c r="F29" s="12"/>
      <c r="G29" s="923" t="s">
        <v>12</v>
      </c>
      <c r="H29" s="923"/>
    </row>
    <row r="30" spans="1:10" ht="13.9" customHeight="1">
      <c r="B30" s="926" t="s">
        <v>13</v>
      </c>
      <c r="C30" s="926"/>
      <c r="D30" s="926"/>
      <c r="E30" s="926"/>
      <c r="F30" s="926"/>
      <c r="G30" s="926"/>
      <c r="H30" s="926"/>
    </row>
    <row r="31" spans="1:10" ht="12.6" customHeight="1">
      <c r="B31" s="926" t="s">
        <v>19</v>
      </c>
      <c r="C31" s="926"/>
      <c r="D31" s="926"/>
      <c r="E31" s="926"/>
      <c r="F31" s="926"/>
      <c r="G31" s="926"/>
      <c r="H31" s="926"/>
    </row>
    <row r="32" spans="1:10">
      <c r="B32" s="12"/>
      <c r="C32" s="12"/>
      <c r="D32" s="12"/>
      <c r="E32" s="12"/>
      <c r="F32" s="12"/>
      <c r="G32" s="911" t="s">
        <v>83</v>
      </c>
      <c r="H32" s="911"/>
      <c r="I32" s="911"/>
      <c r="J32" s="911"/>
    </row>
  </sheetData>
  <mergeCells count="20">
    <mergeCell ref="A2:H2"/>
    <mergeCell ref="A3:H3"/>
    <mergeCell ref="C12:C15"/>
    <mergeCell ref="D12:D15"/>
    <mergeCell ref="F12:F15"/>
    <mergeCell ref="H12:H15"/>
    <mergeCell ref="A5:H5"/>
    <mergeCell ref="E12:E15"/>
    <mergeCell ref="A8:B8"/>
    <mergeCell ref="G12:G15"/>
    <mergeCell ref="D17:D24"/>
    <mergeCell ref="E17:E24"/>
    <mergeCell ref="F17:F24"/>
    <mergeCell ref="G29:H29"/>
    <mergeCell ref="G32:J32"/>
    <mergeCell ref="B31:H31"/>
    <mergeCell ref="C17:C24"/>
    <mergeCell ref="H17:H24"/>
    <mergeCell ref="B30:H30"/>
    <mergeCell ref="G17:G24"/>
  </mergeCells>
  <phoneticPr fontId="0" type="noConversion"/>
  <printOptions horizontalCentered="1"/>
  <pageMargins left="0.70866141732283472" right="0.70866141732283472" top="0.23622047244094491" bottom="0" header="0.31496062992125984" footer="0.31496062992125984"/>
  <pageSetup paperSize="9" scale="95" orientation="landscape" r:id="rId1"/>
  <drawing r:id="rId2"/>
</worksheet>
</file>

<file path=xl/worksheets/sheet29.xml><?xml version="1.0" encoding="utf-8"?>
<worksheet xmlns="http://schemas.openxmlformats.org/spreadsheetml/2006/main" xmlns:r="http://schemas.openxmlformats.org/officeDocument/2006/relationships">
  <sheetPr>
    <pageSetUpPr fitToPage="1"/>
  </sheetPr>
  <dimension ref="A1:N49"/>
  <sheetViews>
    <sheetView topLeftCell="A25" zoomScaleSheetLayoutView="85" workbookViewId="0">
      <selection activeCell="H35" sqref="H35"/>
    </sheetView>
  </sheetViews>
  <sheetFormatPr defaultRowHeight="12.75"/>
  <cols>
    <col min="1" max="1" width="9.140625" style="13"/>
    <col min="2" max="2" width="19.28515625" style="13" customWidth="1"/>
    <col min="3" max="3" width="36.7109375" style="13" customWidth="1"/>
    <col min="4" max="4" width="39.42578125" style="13" customWidth="1"/>
    <col min="5" max="5" width="30.28515625" style="13" customWidth="1"/>
    <col min="6" max="16384" width="9.140625" style="13"/>
  </cols>
  <sheetData>
    <row r="1" spans="1:14" customFormat="1" ht="15">
      <c r="E1" s="33" t="s">
        <v>551</v>
      </c>
      <c r="F1" s="35"/>
    </row>
    <row r="2" spans="1:14" customFormat="1" ht="15">
      <c r="D2" s="37" t="s">
        <v>0</v>
      </c>
      <c r="E2" s="37"/>
      <c r="F2" s="37"/>
    </row>
    <row r="3" spans="1:14" customFormat="1" ht="20.25">
      <c r="B3" s="909" t="s">
        <v>822</v>
      </c>
      <c r="C3" s="909"/>
      <c r="D3" s="909"/>
      <c r="E3" s="909"/>
      <c r="F3" s="36"/>
    </row>
    <row r="4" spans="1:14" customFormat="1" ht="10.5" customHeight="1"/>
    <row r="5" spans="1:14" ht="17.25" customHeight="1">
      <c r="A5" s="1081" t="s">
        <v>873</v>
      </c>
      <c r="B5" s="1081"/>
      <c r="C5" s="1081"/>
      <c r="D5" s="1081"/>
      <c r="E5" s="1081"/>
    </row>
    <row r="7" spans="1:14" ht="0.75" customHeight="1"/>
    <row r="8" spans="1:14">
      <c r="A8" s="574" t="s">
        <v>727</v>
      </c>
    </row>
    <row r="9" spans="1:14">
      <c r="D9" s="1099" t="s">
        <v>981</v>
      </c>
      <c r="E9" s="1099"/>
      <c r="M9" s="16"/>
      <c r="N9" s="18"/>
    </row>
    <row r="10" spans="1:14" ht="26.25" customHeight="1">
      <c r="A10" s="893" t="s">
        <v>2</v>
      </c>
      <c r="B10" s="893" t="s">
        <v>3</v>
      </c>
      <c r="C10" s="1096" t="s">
        <v>547</v>
      </c>
      <c r="D10" s="1097"/>
      <c r="E10" s="1098"/>
      <c r="M10" s="18"/>
      <c r="N10" s="18"/>
    </row>
    <row r="11" spans="1:14" ht="42" customHeight="1">
      <c r="A11" s="893"/>
      <c r="B11" s="893"/>
      <c r="C11" s="554" t="s">
        <v>549</v>
      </c>
      <c r="D11" s="554" t="s">
        <v>550</v>
      </c>
      <c r="E11" s="554" t="s">
        <v>548</v>
      </c>
    </row>
    <row r="12" spans="1:14" s="91" customFormat="1" ht="15.75" customHeight="1">
      <c r="A12" s="557">
        <v>1</v>
      </c>
      <c r="B12" s="554">
        <v>2</v>
      </c>
      <c r="C12" s="557">
        <v>3</v>
      </c>
      <c r="D12" s="554">
        <v>4</v>
      </c>
      <c r="E12" s="557">
        <v>5</v>
      </c>
    </row>
    <row r="13" spans="1:14" s="91" customFormat="1" ht="17.25" customHeight="1">
      <c r="A13" s="84">
        <v>1</v>
      </c>
      <c r="B13" s="228" t="s">
        <v>694</v>
      </c>
      <c r="C13" s="484">
        <v>1</v>
      </c>
      <c r="D13" s="261">
        <v>1</v>
      </c>
      <c r="E13" s="484">
        <v>1348</v>
      </c>
    </row>
    <row r="14" spans="1:14" s="91" customFormat="1" ht="17.25" customHeight="1">
      <c r="A14" s="84">
        <v>2</v>
      </c>
      <c r="B14" s="228" t="s">
        <v>695</v>
      </c>
      <c r="C14" s="484">
        <v>3</v>
      </c>
      <c r="D14" s="261">
        <v>4</v>
      </c>
      <c r="E14" s="484">
        <v>2673</v>
      </c>
    </row>
    <row r="15" spans="1:14" s="91" customFormat="1" ht="17.25" customHeight="1">
      <c r="A15" s="84">
        <v>3</v>
      </c>
      <c r="B15" s="228" t="s">
        <v>696</v>
      </c>
      <c r="C15" s="484">
        <v>2</v>
      </c>
      <c r="D15" s="261">
        <v>3</v>
      </c>
      <c r="E15" s="484">
        <v>1291</v>
      </c>
    </row>
    <row r="16" spans="1:14" s="91" customFormat="1" ht="17.25" customHeight="1">
      <c r="A16" s="84">
        <v>4</v>
      </c>
      <c r="B16" s="228" t="s">
        <v>697</v>
      </c>
      <c r="C16" s="484">
        <v>0</v>
      </c>
      <c r="D16" s="261">
        <v>2</v>
      </c>
      <c r="E16" s="484">
        <v>1927</v>
      </c>
    </row>
    <row r="17" spans="1:5" s="91" customFormat="1" ht="17.25" customHeight="1">
      <c r="A17" s="84">
        <v>5</v>
      </c>
      <c r="B17" s="228" t="s">
        <v>698</v>
      </c>
      <c r="C17" s="484">
        <v>0</v>
      </c>
      <c r="D17" s="261">
        <v>3</v>
      </c>
      <c r="E17" s="484">
        <v>1618</v>
      </c>
    </row>
    <row r="18" spans="1:5" s="91" customFormat="1" ht="17.25" customHeight="1">
      <c r="A18" s="84">
        <v>6</v>
      </c>
      <c r="B18" s="228" t="s">
        <v>699</v>
      </c>
      <c r="C18" s="484">
        <v>1</v>
      </c>
      <c r="D18" s="261">
        <v>9</v>
      </c>
      <c r="E18" s="484">
        <v>804</v>
      </c>
    </row>
    <row r="19" spans="1:5" s="91" customFormat="1" ht="17.25" customHeight="1">
      <c r="A19" s="84">
        <v>7</v>
      </c>
      <c r="B19" s="228" t="s">
        <v>700</v>
      </c>
      <c r="C19" s="484">
        <v>1</v>
      </c>
      <c r="D19" s="261">
        <v>2</v>
      </c>
      <c r="E19" s="484">
        <v>1441</v>
      </c>
    </row>
    <row r="20" spans="1:5" s="91" customFormat="1" ht="17.25" customHeight="1">
      <c r="A20" s="84">
        <v>8</v>
      </c>
      <c r="B20" s="228" t="s">
        <v>701</v>
      </c>
      <c r="C20" s="484">
        <v>0</v>
      </c>
      <c r="D20" s="261">
        <v>3</v>
      </c>
      <c r="E20" s="484">
        <v>593</v>
      </c>
    </row>
    <row r="21" spans="1:5" s="91" customFormat="1" ht="17.25" customHeight="1">
      <c r="A21" s="84">
        <v>9</v>
      </c>
      <c r="B21" s="228" t="s">
        <v>702</v>
      </c>
      <c r="C21" s="484">
        <v>0</v>
      </c>
      <c r="D21" s="261">
        <v>3</v>
      </c>
      <c r="E21" s="484">
        <v>1109</v>
      </c>
    </row>
    <row r="22" spans="1:5" s="91" customFormat="1" ht="17.25" customHeight="1">
      <c r="A22" s="84">
        <v>10</v>
      </c>
      <c r="B22" s="228" t="s">
        <v>703</v>
      </c>
      <c r="C22" s="484">
        <v>1</v>
      </c>
      <c r="D22" s="261">
        <v>15</v>
      </c>
      <c r="E22" s="484">
        <v>1416</v>
      </c>
    </row>
    <row r="23" spans="1:5" s="91" customFormat="1" ht="17.25" customHeight="1">
      <c r="A23" s="84">
        <v>11</v>
      </c>
      <c r="B23" s="228" t="s">
        <v>704</v>
      </c>
      <c r="C23" s="484">
        <v>1</v>
      </c>
      <c r="D23" s="261">
        <v>4</v>
      </c>
      <c r="E23" s="484">
        <v>2824</v>
      </c>
    </row>
    <row r="24" spans="1:5" s="91" customFormat="1" ht="17.25" customHeight="1">
      <c r="A24" s="84">
        <v>12</v>
      </c>
      <c r="B24" s="228" t="s">
        <v>705</v>
      </c>
      <c r="C24" s="484">
        <v>0</v>
      </c>
      <c r="D24" s="261">
        <v>4</v>
      </c>
      <c r="E24" s="484">
        <v>1532</v>
      </c>
    </row>
    <row r="25" spans="1:5" s="91" customFormat="1" ht="17.25" customHeight="1">
      <c r="A25" s="84">
        <v>13</v>
      </c>
      <c r="B25" s="228" t="s">
        <v>706</v>
      </c>
      <c r="C25" s="484">
        <v>0</v>
      </c>
      <c r="D25" s="261">
        <v>4</v>
      </c>
      <c r="E25" s="484">
        <v>2544</v>
      </c>
    </row>
    <row r="26" spans="1:5" s="91" customFormat="1" ht="17.25" customHeight="1">
      <c r="A26" s="84">
        <v>14</v>
      </c>
      <c r="B26" s="228" t="s">
        <v>707</v>
      </c>
      <c r="C26" s="484">
        <v>0</v>
      </c>
      <c r="D26" s="261">
        <v>9</v>
      </c>
      <c r="E26" s="484">
        <v>690</v>
      </c>
    </row>
    <row r="27" spans="1:5" s="91" customFormat="1" ht="17.25" customHeight="1">
      <c r="A27" s="84">
        <v>15</v>
      </c>
      <c r="B27" s="228" t="s">
        <v>708</v>
      </c>
      <c r="C27" s="509">
        <v>0</v>
      </c>
      <c r="D27" s="385">
        <v>10</v>
      </c>
      <c r="E27" s="509">
        <v>1673</v>
      </c>
    </row>
    <row r="28" spans="1:5" s="91" customFormat="1" ht="17.25" customHeight="1">
      <c r="A28" s="84">
        <v>16</v>
      </c>
      <c r="B28" s="230" t="s">
        <v>709</v>
      </c>
      <c r="C28" s="484">
        <v>2</v>
      </c>
      <c r="D28" s="261">
        <v>5</v>
      </c>
      <c r="E28" s="484">
        <v>1951</v>
      </c>
    </row>
    <row r="29" spans="1:5" ht="17.25" customHeight="1">
      <c r="A29" s="84">
        <v>17</v>
      </c>
      <c r="B29" s="230" t="s">
        <v>710</v>
      </c>
      <c r="C29" s="262">
        <v>2</v>
      </c>
      <c r="D29" s="262">
        <v>10</v>
      </c>
      <c r="E29" s="262">
        <v>2031</v>
      </c>
    </row>
    <row r="30" spans="1:5" ht="17.25" customHeight="1">
      <c r="A30" s="84">
        <v>18</v>
      </c>
      <c r="B30" s="230" t="s">
        <v>711</v>
      </c>
      <c r="C30" s="262">
        <v>0</v>
      </c>
      <c r="D30" s="262">
        <v>8</v>
      </c>
      <c r="E30" s="262">
        <v>2919</v>
      </c>
    </row>
    <row r="31" spans="1:5" ht="17.25" customHeight="1">
      <c r="A31" s="84">
        <v>19</v>
      </c>
      <c r="B31" s="230" t="s">
        <v>712</v>
      </c>
      <c r="C31" s="262">
        <v>0</v>
      </c>
      <c r="D31" s="262">
        <v>10</v>
      </c>
      <c r="E31" s="262">
        <v>1580</v>
      </c>
    </row>
    <row r="32" spans="1:5" ht="17.25" customHeight="1">
      <c r="A32" s="84">
        <v>20</v>
      </c>
      <c r="B32" s="230" t="s">
        <v>713</v>
      </c>
      <c r="C32" s="262">
        <v>0</v>
      </c>
      <c r="D32" s="262">
        <v>3</v>
      </c>
      <c r="E32" s="262">
        <v>1787</v>
      </c>
    </row>
    <row r="33" spans="1:6" ht="17.25" customHeight="1">
      <c r="A33" s="84">
        <v>21</v>
      </c>
      <c r="B33" s="230" t="s">
        <v>714</v>
      </c>
      <c r="C33" s="339">
        <v>3</v>
      </c>
      <c r="D33" s="262">
        <v>11</v>
      </c>
      <c r="E33" s="262">
        <v>1311</v>
      </c>
    </row>
    <row r="34" spans="1:6" ht="17.25" customHeight="1">
      <c r="A34" s="84">
        <v>22</v>
      </c>
      <c r="B34" s="230" t="s">
        <v>715</v>
      </c>
      <c r="C34" s="262">
        <v>2</v>
      </c>
      <c r="D34" s="262">
        <v>8</v>
      </c>
      <c r="E34" s="262">
        <v>2914</v>
      </c>
    </row>
    <row r="35" spans="1:6" ht="17.25" customHeight="1">
      <c r="A35" s="84">
        <v>23</v>
      </c>
      <c r="B35" s="230" t="s">
        <v>716</v>
      </c>
      <c r="C35" s="262">
        <v>0</v>
      </c>
      <c r="D35" s="262">
        <v>8</v>
      </c>
      <c r="E35" s="262">
        <v>1320</v>
      </c>
    </row>
    <row r="36" spans="1:6" ht="17.25" customHeight="1">
      <c r="A36" s="84">
        <v>24</v>
      </c>
      <c r="B36" s="230" t="s">
        <v>717</v>
      </c>
      <c r="C36" s="262">
        <v>1</v>
      </c>
      <c r="D36" s="262">
        <v>2</v>
      </c>
      <c r="E36" s="262">
        <v>923</v>
      </c>
    </row>
    <row r="37" spans="1:6" ht="17.25" customHeight="1">
      <c r="A37" s="84">
        <v>25</v>
      </c>
      <c r="B37" s="230" t="s">
        <v>718</v>
      </c>
      <c r="C37" s="262">
        <v>0</v>
      </c>
      <c r="D37" s="262">
        <v>12</v>
      </c>
      <c r="E37" s="262">
        <v>916</v>
      </c>
    </row>
    <row r="38" spans="1:6" ht="17.25" customHeight="1">
      <c r="A38" s="84">
        <v>26</v>
      </c>
      <c r="B38" s="230" t="s">
        <v>719</v>
      </c>
      <c r="C38" s="262">
        <v>3</v>
      </c>
      <c r="D38" s="262">
        <v>8</v>
      </c>
      <c r="E38" s="262">
        <v>2168</v>
      </c>
    </row>
    <row r="39" spans="1:6" ht="17.25" customHeight="1">
      <c r="A39" s="84">
        <v>27</v>
      </c>
      <c r="B39" s="230" t="s">
        <v>720</v>
      </c>
      <c r="C39" s="262">
        <v>0</v>
      </c>
      <c r="D39" s="262">
        <v>2</v>
      </c>
      <c r="E39" s="262">
        <v>2035</v>
      </c>
    </row>
    <row r="40" spans="1:6" ht="17.25" customHeight="1">
      <c r="A40" s="84">
        <v>28</v>
      </c>
      <c r="B40" s="230" t="s">
        <v>721</v>
      </c>
      <c r="C40" s="262">
        <v>0</v>
      </c>
      <c r="D40" s="262">
        <v>0</v>
      </c>
      <c r="E40" s="262">
        <v>1409</v>
      </c>
    </row>
    <row r="41" spans="1:6" ht="17.25" customHeight="1">
      <c r="A41" s="84">
        <v>29</v>
      </c>
      <c r="B41" s="230" t="s">
        <v>722</v>
      </c>
      <c r="C41" s="262">
        <v>1</v>
      </c>
      <c r="D41" s="262">
        <v>3</v>
      </c>
      <c r="E41" s="262">
        <v>811</v>
      </c>
    </row>
    <row r="42" spans="1:6" ht="17.25" customHeight="1">
      <c r="A42" s="84">
        <v>30</v>
      </c>
      <c r="B42" s="230" t="s">
        <v>723</v>
      </c>
      <c r="C42" s="396">
        <v>0</v>
      </c>
      <c r="D42" s="262">
        <v>5</v>
      </c>
      <c r="E42" s="262">
        <v>1735</v>
      </c>
    </row>
    <row r="43" spans="1:6" ht="17.25" customHeight="1">
      <c r="A43" s="429"/>
      <c r="B43" s="406" t="s">
        <v>724</v>
      </c>
      <c r="C43" s="367">
        <f>SUM(C13:C42)</f>
        <v>24</v>
      </c>
      <c r="D43" s="367">
        <f>SUM(D13:D42)</f>
        <v>171</v>
      </c>
      <c r="E43" s="367">
        <f>SUM(E13:E42)</f>
        <v>49293</v>
      </c>
    </row>
    <row r="44" spans="1:6">
      <c r="E44" s="24"/>
    </row>
    <row r="45" spans="1:6">
      <c r="E45" s="9"/>
    </row>
    <row r="46" spans="1:6">
      <c r="A46" s="28" t="s">
        <v>11</v>
      </c>
      <c r="E46" s="28"/>
      <c r="F46" s="101"/>
    </row>
    <row r="47" spans="1:6" ht="12.75" customHeight="1">
      <c r="D47" s="926" t="s">
        <v>13</v>
      </c>
      <c r="E47" s="926"/>
    </row>
    <row r="48" spans="1:6" ht="12.75" customHeight="1">
      <c r="D48" s="926" t="s">
        <v>19</v>
      </c>
      <c r="E48" s="926"/>
    </row>
    <row r="49" spans="6:7">
      <c r="F49" s="911"/>
      <c r="G49" s="911"/>
    </row>
  </sheetData>
  <mergeCells count="9">
    <mergeCell ref="B3:E3"/>
    <mergeCell ref="A5:E5"/>
    <mergeCell ref="F49:G49"/>
    <mergeCell ref="C10:E10"/>
    <mergeCell ref="D9:E9"/>
    <mergeCell ref="B10:B11"/>
    <mergeCell ref="A10:A11"/>
    <mergeCell ref="D47:E47"/>
    <mergeCell ref="D48:E48"/>
  </mergeCells>
  <printOptions horizontalCentered="1"/>
  <pageMargins left="0.70866141732283472" right="0.70866141732283472" top="0.23622047244094491" bottom="0" header="0.31496062992125984" footer="0.31496062992125984"/>
  <pageSetup paperSize="9" scale="71" orientation="landscape" r:id="rId1"/>
  <colBreaks count="1" manualBreakCount="1">
    <brk id="5" max="32" man="1"/>
  </colBreaks>
  <drawing r:id="rId2"/>
</worksheet>
</file>

<file path=xl/worksheets/sheet3.xml><?xml version="1.0" encoding="utf-8"?>
<worksheet xmlns="http://schemas.openxmlformats.org/spreadsheetml/2006/main" xmlns:r="http://schemas.openxmlformats.org/officeDocument/2006/relationships">
  <sheetPr>
    <pageSetUpPr fitToPage="1"/>
  </sheetPr>
  <dimension ref="B2:H13"/>
  <sheetViews>
    <sheetView zoomScaleSheetLayoutView="90" workbookViewId="0">
      <selection activeCell="F24" sqref="F24"/>
    </sheetView>
  </sheetViews>
  <sheetFormatPr defaultRowHeight="12.75"/>
  <sheetData>
    <row r="2" spans="2:8">
      <c r="B2" s="12"/>
    </row>
    <row r="4" spans="2:8" ht="12.75" customHeight="1">
      <c r="B4" s="845" t="s">
        <v>821</v>
      </c>
      <c r="C4" s="845"/>
      <c r="D4" s="845"/>
      <c r="E4" s="845"/>
      <c r="F4" s="845"/>
      <c r="G4" s="845"/>
      <c r="H4" s="845"/>
    </row>
    <row r="5" spans="2:8" ht="12.75" customHeight="1">
      <c r="B5" s="845"/>
      <c r="C5" s="845"/>
      <c r="D5" s="845"/>
      <c r="E5" s="845"/>
      <c r="F5" s="845"/>
      <c r="G5" s="845"/>
      <c r="H5" s="845"/>
    </row>
    <row r="6" spans="2:8" ht="12.75" customHeight="1">
      <c r="B6" s="845"/>
      <c r="C6" s="845"/>
      <c r="D6" s="845"/>
      <c r="E6" s="845"/>
      <c r="F6" s="845"/>
      <c r="G6" s="845"/>
      <c r="H6" s="845"/>
    </row>
    <row r="7" spans="2:8" ht="12.75" customHeight="1">
      <c r="B7" s="845"/>
      <c r="C7" s="845"/>
      <c r="D7" s="845"/>
      <c r="E7" s="845"/>
      <c r="F7" s="845"/>
      <c r="G7" s="845"/>
      <c r="H7" s="845"/>
    </row>
    <row r="8" spans="2:8" ht="12.75" customHeight="1">
      <c r="B8" s="845"/>
      <c r="C8" s="845"/>
      <c r="D8" s="845"/>
      <c r="E8" s="845"/>
      <c r="F8" s="845"/>
      <c r="G8" s="845"/>
      <c r="H8" s="845"/>
    </row>
    <row r="9" spans="2:8" ht="12.75" customHeight="1">
      <c r="B9" s="845"/>
      <c r="C9" s="845"/>
      <c r="D9" s="845"/>
      <c r="E9" s="845"/>
      <c r="F9" s="845"/>
      <c r="G9" s="845"/>
      <c r="H9" s="845"/>
    </row>
    <row r="10" spans="2:8" ht="12.75" customHeight="1">
      <c r="B10" s="845"/>
      <c r="C10" s="845"/>
      <c r="D10" s="845"/>
      <c r="E10" s="845"/>
      <c r="F10" s="845"/>
      <c r="G10" s="845"/>
      <c r="H10" s="845"/>
    </row>
    <row r="11" spans="2:8" ht="12.75" customHeight="1">
      <c r="B11" s="845"/>
      <c r="C11" s="845"/>
      <c r="D11" s="845"/>
      <c r="E11" s="845"/>
      <c r="F11" s="845"/>
      <c r="G11" s="845"/>
      <c r="H11" s="845"/>
    </row>
    <row r="12" spans="2:8" ht="12.75" customHeight="1">
      <c r="B12" s="845"/>
      <c r="C12" s="845"/>
      <c r="D12" s="845"/>
      <c r="E12" s="845"/>
      <c r="F12" s="845"/>
      <c r="G12" s="845"/>
      <c r="H12" s="845"/>
    </row>
    <row r="13" spans="2:8" ht="12.75" customHeight="1">
      <c r="B13" s="845"/>
      <c r="C13" s="845"/>
      <c r="D13" s="845"/>
      <c r="E13" s="845"/>
      <c r="F13" s="845"/>
      <c r="G13" s="845"/>
      <c r="H13" s="845"/>
    </row>
  </sheetData>
  <mergeCells count="1">
    <mergeCell ref="B4:H13"/>
  </mergeCells>
  <printOptions horizontalCentered="1"/>
  <pageMargins left="0.70866141732283472" right="0.70866141732283472" top="0.23622047244094491" bottom="0" header="0.31496062992125984" footer="0.31496062992125984"/>
  <pageSetup paperSize="9" orientation="landscape" r:id="rId1"/>
</worksheet>
</file>

<file path=xl/worksheets/sheet30.xml><?xml version="1.0" encoding="utf-8"?>
<worksheet xmlns="http://schemas.openxmlformats.org/spreadsheetml/2006/main" xmlns:r="http://schemas.openxmlformats.org/officeDocument/2006/relationships">
  <sheetPr>
    <pageSetUpPr fitToPage="1"/>
  </sheetPr>
  <dimension ref="A1:K47"/>
  <sheetViews>
    <sheetView zoomScaleSheetLayoutView="80" workbookViewId="0">
      <selection activeCell="L14" sqref="L14"/>
    </sheetView>
  </sheetViews>
  <sheetFormatPr defaultRowHeight="12.75"/>
  <cols>
    <col min="1" max="1" width="8.28515625" customWidth="1"/>
    <col min="2" max="2" width="22.5703125" customWidth="1"/>
    <col min="3" max="3" width="25.140625" customWidth="1"/>
    <col min="4" max="5" width="13.5703125" customWidth="1"/>
    <col min="6" max="6" width="12.85546875" customWidth="1"/>
    <col min="7" max="7" width="19.5703125" customWidth="1"/>
    <col min="8" max="8" width="15.28515625" customWidth="1"/>
    <col min="9" max="9" width="15.42578125" customWidth="1"/>
    <col min="10" max="10" width="13.28515625" customWidth="1"/>
  </cols>
  <sheetData>
    <row r="1" spans="1:11" ht="18">
      <c r="I1" s="1106" t="s">
        <v>691</v>
      </c>
      <c r="J1" s="1106"/>
    </row>
    <row r="2" spans="1:11" ht="18">
      <c r="C2" s="1018" t="s">
        <v>0</v>
      </c>
      <c r="D2" s="1018"/>
      <c r="E2" s="1018"/>
      <c r="F2" s="1018"/>
      <c r="G2" s="1018"/>
      <c r="H2" s="1018"/>
      <c r="I2" s="187"/>
      <c r="J2" s="172"/>
      <c r="K2" s="172"/>
    </row>
    <row r="3" spans="1:11" ht="21">
      <c r="A3" s="1019" t="s">
        <v>822</v>
      </c>
      <c r="B3" s="1019"/>
      <c r="C3" s="1019"/>
      <c r="D3" s="1019"/>
      <c r="E3" s="1019"/>
      <c r="F3" s="1019"/>
      <c r="G3" s="1019"/>
      <c r="H3" s="1019"/>
      <c r="I3" s="1019"/>
      <c r="J3" s="1019"/>
      <c r="K3" s="173"/>
    </row>
    <row r="4" spans="1:11" ht="21">
      <c r="C4" s="147"/>
      <c r="D4" s="147"/>
      <c r="E4" s="147"/>
      <c r="F4" s="147"/>
      <c r="G4" s="147"/>
      <c r="H4" s="147"/>
      <c r="I4" s="147"/>
      <c r="J4" s="173"/>
      <c r="K4" s="173"/>
    </row>
    <row r="5" spans="1:11" ht="20.25" customHeight="1">
      <c r="B5" s="1105" t="s">
        <v>874</v>
      </c>
      <c r="C5" s="1105"/>
      <c r="D5" s="1105"/>
      <c r="E5" s="1105"/>
      <c r="F5" s="1105"/>
      <c r="G5" s="1105"/>
      <c r="H5" s="1105"/>
      <c r="I5" s="1105"/>
      <c r="J5" s="1105"/>
    </row>
    <row r="6" spans="1:11" ht="20.25" customHeight="1">
      <c r="A6" s="574" t="s">
        <v>728</v>
      </c>
      <c r="C6" s="175"/>
      <c r="D6" s="175"/>
      <c r="E6" s="175"/>
      <c r="F6" s="175"/>
      <c r="G6" s="175"/>
      <c r="H6" s="175"/>
      <c r="I6" s="1101"/>
      <c r="J6" s="1101"/>
    </row>
    <row r="7" spans="1:11" ht="15" customHeight="1">
      <c r="A7" s="1100" t="s">
        <v>73</v>
      </c>
      <c r="B7" s="1100" t="s">
        <v>38</v>
      </c>
      <c r="C7" s="1100" t="s">
        <v>446</v>
      </c>
      <c r="D7" s="1100" t="s">
        <v>426</v>
      </c>
      <c r="E7" s="1102" t="s">
        <v>495</v>
      </c>
      <c r="F7" s="1100" t="s">
        <v>425</v>
      </c>
      <c r="G7" s="1100"/>
      <c r="H7" s="1100"/>
      <c r="I7" s="1100" t="s">
        <v>450</v>
      </c>
      <c r="J7" s="1102" t="s">
        <v>451</v>
      </c>
    </row>
    <row r="8" spans="1:11" ht="12.75" customHeight="1">
      <c r="A8" s="1100"/>
      <c r="B8" s="1100"/>
      <c r="C8" s="1100"/>
      <c r="D8" s="1100"/>
      <c r="E8" s="1103"/>
      <c r="F8" s="1100" t="s">
        <v>447</v>
      </c>
      <c r="G8" s="1100" t="s">
        <v>448</v>
      </c>
      <c r="H8" s="1100" t="s">
        <v>449</v>
      </c>
      <c r="I8" s="1100"/>
      <c r="J8" s="1103"/>
    </row>
    <row r="9" spans="1:11" ht="20.25" customHeight="1">
      <c r="A9" s="1100"/>
      <c r="B9" s="1100"/>
      <c r="C9" s="1100"/>
      <c r="D9" s="1100"/>
      <c r="E9" s="1103"/>
      <c r="F9" s="1100"/>
      <c r="G9" s="1100"/>
      <c r="H9" s="1100"/>
      <c r="I9" s="1100"/>
      <c r="J9" s="1103"/>
    </row>
    <row r="10" spans="1:11" ht="22.5" customHeight="1">
      <c r="A10" s="1100"/>
      <c r="B10" s="1100"/>
      <c r="C10" s="1100"/>
      <c r="D10" s="1100"/>
      <c r="E10" s="1104"/>
      <c r="F10" s="1100"/>
      <c r="G10" s="1100"/>
      <c r="H10" s="1100"/>
      <c r="I10" s="1100"/>
      <c r="J10" s="1104"/>
    </row>
    <row r="11" spans="1:11" ht="15">
      <c r="A11" s="577">
        <v>1</v>
      </c>
      <c r="B11" s="577">
        <v>2</v>
      </c>
      <c r="C11" s="578">
        <v>3</v>
      </c>
      <c r="D11" s="577">
        <v>4</v>
      </c>
      <c r="E11" s="578">
        <v>5</v>
      </c>
      <c r="F11" s="577">
        <v>6</v>
      </c>
      <c r="G11" s="578">
        <v>7</v>
      </c>
      <c r="H11" s="577">
        <v>8</v>
      </c>
      <c r="I11" s="578">
        <v>9</v>
      </c>
      <c r="J11" s="577">
        <v>10</v>
      </c>
    </row>
    <row r="12" spans="1:11" ht="15">
      <c r="A12" s="84">
        <v>1</v>
      </c>
      <c r="B12" s="228" t="s">
        <v>694</v>
      </c>
      <c r="C12" s="311">
        <v>0</v>
      </c>
      <c r="D12" s="312">
        <v>0</v>
      </c>
      <c r="E12" s="311">
        <v>0</v>
      </c>
      <c r="F12" s="312">
        <v>0</v>
      </c>
      <c r="G12" s="311">
        <v>0</v>
      </c>
      <c r="H12" s="312">
        <v>0</v>
      </c>
      <c r="I12" s="311">
        <v>0</v>
      </c>
      <c r="J12" s="313">
        <v>0</v>
      </c>
    </row>
    <row r="13" spans="1:11" ht="15">
      <c r="A13" s="84">
        <v>2</v>
      </c>
      <c r="B13" s="228" t="s">
        <v>695</v>
      </c>
      <c r="C13" s="311">
        <v>0</v>
      </c>
      <c r="D13" s="312">
        <v>0</v>
      </c>
      <c r="E13" s="311">
        <v>0</v>
      </c>
      <c r="F13" s="312">
        <v>0</v>
      </c>
      <c r="G13" s="311">
        <v>0</v>
      </c>
      <c r="H13" s="312">
        <v>0</v>
      </c>
      <c r="I13" s="311">
        <v>0</v>
      </c>
      <c r="J13" s="313">
        <v>0</v>
      </c>
    </row>
    <row r="14" spans="1:11" ht="15">
      <c r="A14" s="84">
        <v>3</v>
      </c>
      <c r="B14" s="228" t="s">
        <v>696</v>
      </c>
      <c r="C14" s="311">
        <v>0</v>
      </c>
      <c r="D14" s="312">
        <v>0</v>
      </c>
      <c r="E14" s="311">
        <v>0</v>
      </c>
      <c r="F14" s="312">
        <v>0</v>
      </c>
      <c r="G14" s="311">
        <v>0</v>
      </c>
      <c r="H14" s="312">
        <v>0</v>
      </c>
      <c r="I14" s="311">
        <v>0</v>
      </c>
      <c r="J14" s="313">
        <v>0</v>
      </c>
    </row>
    <row r="15" spans="1:11" ht="15">
      <c r="A15" s="84">
        <v>4</v>
      </c>
      <c r="B15" s="228" t="s">
        <v>697</v>
      </c>
      <c r="C15" s="311">
        <v>0</v>
      </c>
      <c r="D15" s="312">
        <v>0</v>
      </c>
      <c r="E15" s="311">
        <v>0</v>
      </c>
      <c r="F15" s="312">
        <v>0</v>
      </c>
      <c r="G15" s="311">
        <v>0</v>
      </c>
      <c r="H15" s="312">
        <v>0</v>
      </c>
      <c r="I15" s="311">
        <v>0</v>
      </c>
      <c r="J15" s="313">
        <v>0</v>
      </c>
    </row>
    <row r="16" spans="1:11" ht="15">
      <c r="A16" s="84">
        <v>5</v>
      </c>
      <c r="B16" s="228" t="s">
        <v>698</v>
      </c>
      <c r="C16" s="311">
        <v>0</v>
      </c>
      <c r="D16" s="312">
        <v>0</v>
      </c>
      <c r="E16" s="311">
        <v>0</v>
      </c>
      <c r="F16" s="312">
        <v>0</v>
      </c>
      <c r="G16" s="311">
        <v>0</v>
      </c>
      <c r="H16" s="312">
        <v>0</v>
      </c>
      <c r="I16" s="311">
        <v>0</v>
      </c>
      <c r="J16" s="313">
        <v>0</v>
      </c>
    </row>
    <row r="17" spans="1:10" ht="15">
      <c r="A17" s="84">
        <v>6</v>
      </c>
      <c r="B17" s="228" t="s">
        <v>699</v>
      </c>
      <c r="C17" s="311">
        <v>0</v>
      </c>
      <c r="D17" s="312">
        <v>0</v>
      </c>
      <c r="E17" s="311">
        <v>0</v>
      </c>
      <c r="F17" s="312">
        <v>0</v>
      </c>
      <c r="G17" s="311">
        <v>0</v>
      </c>
      <c r="H17" s="312">
        <v>0</v>
      </c>
      <c r="I17" s="311">
        <v>0</v>
      </c>
      <c r="J17" s="313">
        <v>0</v>
      </c>
    </row>
    <row r="18" spans="1:10" ht="15">
      <c r="A18" s="84">
        <v>7</v>
      </c>
      <c r="B18" s="228" t="s">
        <v>700</v>
      </c>
      <c r="C18" s="311">
        <v>0</v>
      </c>
      <c r="D18" s="312">
        <v>0</v>
      </c>
      <c r="E18" s="311">
        <v>0</v>
      </c>
      <c r="F18" s="312">
        <v>0</v>
      </c>
      <c r="G18" s="311">
        <v>0</v>
      </c>
      <c r="H18" s="312">
        <v>0</v>
      </c>
      <c r="I18" s="311">
        <v>0</v>
      </c>
      <c r="J18" s="313">
        <v>0</v>
      </c>
    </row>
    <row r="19" spans="1:10" ht="15">
      <c r="A19" s="84">
        <v>8</v>
      </c>
      <c r="B19" s="228" t="s">
        <v>701</v>
      </c>
      <c r="C19" s="311">
        <v>0</v>
      </c>
      <c r="D19" s="312">
        <v>0</v>
      </c>
      <c r="E19" s="311">
        <v>0</v>
      </c>
      <c r="F19" s="312">
        <v>0</v>
      </c>
      <c r="G19" s="311">
        <v>0</v>
      </c>
      <c r="H19" s="312">
        <v>0</v>
      </c>
      <c r="I19" s="311">
        <v>0</v>
      </c>
      <c r="J19" s="313">
        <v>0</v>
      </c>
    </row>
    <row r="20" spans="1:10" ht="15">
      <c r="A20" s="84">
        <v>9</v>
      </c>
      <c r="B20" s="228" t="s">
        <v>702</v>
      </c>
      <c r="C20" s="311">
        <v>0</v>
      </c>
      <c r="D20" s="312">
        <v>0</v>
      </c>
      <c r="E20" s="311">
        <v>0</v>
      </c>
      <c r="F20" s="312">
        <v>0</v>
      </c>
      <c r="G20" s="311">
        <v>0</v>
      </c>
      <c r="H20" s="312">
        <v>0</v>
      </c>
      <c r="I20" s="311">
        <v>0</v>
      </c>
      <c r="J20" s="313">
        <v>0</v>
      </c>
    </row>
    <row r="21" spans="1:10" ht="15">
      <c r="A21" s="84">
        <v>10</v>
      </c>
      <c r="B21" s="228" t="s">
        <v>703</v>
      </c>
      <c r="C21" s="311">
        <v>0</v>
      </c>
      <c r="D21" s="312">
        <v>0</v>
      </c>
      <c r="E21" s="311">
        <v>0</v>
      </c>
      <c r="F21" s="312">
        <v>0</v>
      </c>
      <c r="G21" s="311">
        <v>0</v>
      </c>
      <c r="H21" s="312">
        <v>0</v>
      </c>
      <c r="I21" s="311">
        <v>0</v>
      </c>
      <c r="J21" s="313">
        <v>0</v>
      </c>
    </row>
    <row r="22" spans="1:10" ht="15">
      <c r="A22" s="84">
        <v>11</v>
      </c>
      <c r="B22" s="228" t="s">
        <v>704</v>
      </c>
      <c r="C22" s="311">
        <v>0</v>
      </c>
      <c r="D22" s="312">
        <v>0</v>
      </c>
      <c r="E22" s="311">
        <v>0</v>
      </c>
      <c r="F22" s="312">
        <v>0</v>
      </c>
      <c r="G22" s="311">
        <v>0</v>
      </c>
      <c r="H22" s="312">
        <v>0</v>
      </c>
      <c r="I22" s="311">
        <v>0</v>
      </c>
      <c r="J22" s="313">
        <v>0</v>
      </c>
    </row>
    <row r="23" spans="1:10" ht="15">
      <c r="A23" s="84">
        <v>12</v>
      </c>
      <c r="B23" s="228" t="s">
        <v>705</v>
      </c>
      <c r="C23" s="311">
        <v>0</v>
      </c>
      <c r="D23" s="312">
        <v>0</v>
      </c>
      <c r="E23" s="311">
        <v>0</v>
      </c>
      <c r="F23" s="312">
        <v>0</v>
      </c>
      <c r="G23" s="311">
        <v>0</v>
      </c>
      <c r="H23" s="312">
        <v>0</v>
      </c>
      <c r="I23" s="311">
        <v>0</v>
      </c>
      <c r="J23" s="313">
        <v>0</v>
      </c>
    </row>
    <row r="24" spans="1:10" ht="15">
      <c r="A24" s="84">
        <v>13</v>
      </c>
      <c r="B24" s="228" t="s">
        <v>706</v>
      </c>
      <c r="C24" s="311">
        <v>0</v>
      </c>
      <c r="D24" s="312">
        <v>0</v>
      </c>
      <c r="E24" s="311">
        <v>0</v>
      </c>
      <c r="F24" s="312">
        <v>0</v>
      </c>
      <c r="G24" s="311">
        <v>0</v>
      </c>
      <c r="H24" s="312">
        <v>0</v>
      </c>
      <c r="I24" s="311">
        <v>0</v>
      </c>
      <c r="J24" s="313">
        <v>0</v>
      </c>
    </row>
    <row r="25" spans="1:10" ht="15">
      <c r="A25" s="84">
        <v>14</v>
      </c>
      <c r="B25" s="228" t="s">
        <v>707</v>
      </c>
      <c r="C25" s="311">
        <v>0</v>
      </c>
      <c r="D25" s="312">
        <v>0</v>
      </c>
      <c r="E25" s="311">
        <v>0</v>
      </c>
      <c r="F25" s="312">
        <v>0</v>
      </c>
      <c r="G25" s="311">
        <v>0</v>
      </c>
      <c r="H25" s="312">
        <v>0</v>
      </c>
      <c r="I25" s="311">
        <v>0</v>
      </c>
      <c r="J25" s="313">
        <v>0</v>
      </c>
    </row>
    <row r="26" spans="1:10" ht="15">
      <c r="A26" s="84">
        <v>15</v>
      </c>
      <c r="B26" s="228" t="s">
        <v>708</v>
      </c>
      <c r="C26" s="311">
        <v>0</v>
      </c>
      <c r="D26" s="312">
        <v>0</v>
      </c>
      <c r="E26" s="311">
        <v>0</v>
      </c>
      <c r="F26" s="312">
        <v>0</v>
      </c>
      <c r="G26" s="311">
        <v>0</v>
      </c>
      <c r="H26" s="312">
        <v>0</v>
      </c>
      <c r="I26" s="311">
        <v>0</v>
      </c>
      <c r="J26" s="313">
        <v>0</v>
      </c>
    </row>
    <row r="27" spans="1:10" ht="15">
      <c r="A27" s="84">
        <v>16</v>
      </c>
      <c r="B27" s="230" t="s">
        <v>709</v>
      </c>
      <c r="C27" s="311">
        <v>0</v>
      </c>
      <c r="D27" s="312">
        <v>0</v>
      </c>
      <c r="E27" s="311">
        <v>0</v>
      </c>
      <c r="F27" s="312">
        <v>0</v>
      </c>
      <c r="G27" s="311">
        <v>0</v>
      </c>
      <c r="H27" s="312">
        <v>0</v>
      </c>
      <c r="I27" s="311">
        <v>0</v>
      </c>
      <c r="J27" s="313">
        <v>0</v>
      </c>
    </row>
    <row r="28" spans="1:10" ht="15">
      <c r="A28" s="84">
        <v>17</v>
      </c>
      <c r="B28" s="230" t="s">
        <v>710</v>
      </c>
      <c r="C28" s="311">
        <v>0</v>
      </c>
      <c r="D28" s="312">
        <v>0</v>
      </c>
      <c r="E28" s="311">
        <v>0</v>
      </c>
      <c r="F28" s="312">
        <v>0</v>
      </c>
      <c r="G28" s="311">
        <v>0</v>
      </c>
      <c r="H28" s="312">
        <v>0</v>
      </c>
      <c r="I28" s="311">
        <v>0</v>
      </c>
      <c r="J28" s="313">
        <v>0</v>
      </c>
    </row>
    <row r="29" spans="1:10" ht="15">
      <c r="A29" s="84">
        <v>18</v>
      </c>
      <c r="B29" s="230" t="s">
        <v>711</v>
      </c>
      <c r="C29" s="311">
        <v>0</v>
      </c>
      <c r="D29" s="312">
        <v>0</v>
      </c>
      <c r="E29" s="311">
        <v>0</v>
      </c>
      <c r="F29" s="312">
        <v>0</v>
      </c>
      <c r="G29" s="311">
        <v>0</v>
      </c>
      <c r="H29" s="312">
        <v>0</v>
      </c>
      <c r="I29" s="311">
        <v>0</v>
      </c>
      <c r="J29" s="313">
        <v>0</v>
      </c>
    </row>
    <row r="30" spans="1:10" ht="15">
      <c r="A30" s="84">
        <v>19</v>
      </c>
      <c r="B30" s="230" t="s">
        <v>712</v>
      </c>
      <c r="C30" s="311">
        <v>0</v>
      </c>
      <c r="D30" s="312">
        <v>0</v>
      </c>
      <c r="E30" s="311">
        <v>0</v>
      </c>
      <c r="F30" s="312">
        <v>0</v>
      </c>
      <c r="G30" s="311">
        <v>0</v>
      </c>
      <c r="H30" s="312">
        <v>0</v>
      </c>
      <c r="I30" s="311">
        <v>0</v>
      </c>
      <c r="J30" s="313">
        <v>0</v>
      </c>
    </row>
    <row r="31" spans="1:10" ht="15">
      <c r="A31" s="84">
        <v>20</v>
      </c>
      <c r="B31" s="230" t="s">
        <v>713</v>
      </c>
      <c r="C31" s="311">
        <v>0</v>
      </c>
      <c r="D31" s="312">
        <v>0</v>
      </c>
      <c r="E31" s="311">
        <v>0</v>
      </c>
      <c r="F31" s="312">
        <v>0</v>
      </c>
      <c r="G31" s="311">
        <v>0</v>
      </c>
      <c r="H31" s="312">
        <v>0</v>
      </c>
      <c r="I31" s="311">
        <v>0</v>
      </c>
      <c r="J31" s="313">
        <v>0</v>
      </c>
    </row>
    <row r="32" spans="1:10" ht="15">
      <c r="A32" s="84">
        <v>21</v>
      </c>
      <c r="B32" s="230" t="s">
        <v>714</v>
      </c>
      <c r="C32" s="311">
        <v>0</v>
      </c>
      <c r="D32" s="312">
        <v>0</v>
      </c>
      <c r="E32" s="311">
        <v>0</v>
      </c>
      <c r="F32" s="312">
        <v>0</v>
      </c>
      <c r="G32" s="311">
        <v>0</v>
      </c>
      <c r="H32" s="312">
        <v>0</v>
      </c>
      <c r="I32" s="311">
        <v>0</v>
      </c>
      <c r="J32" s="313">
        <v>0</v>
      </c>
    </row>
    <row r="33" spans="1:10" ht="15">
      <c r="A33" s="84">
        <v>22</v>
      </c>
      <c r="B33" s="230" t="s">
        <v>715</v>
      </c>
      <c r="C33" s="311">
        <v>0</v>
      </c>
      <c r="D33" s="312">
        <v>0</v>
      </c>
      <c r="E33" s="311">
        <v>0</v>
      </c>
      <c r="F33" s="312">
        <v>0</v>
      </c>
      <c r="G33" s="311">
        <v>0</v>
      </c>
      <c r="H33" s="312">
        <v>0</v>
      </c>
      <c r="I33" s="311">
        <v>0</v>
      </c>
      <c r="J33" s="313">
        <v>0</v>
      </c>
    </row>
    <row r="34" spans="1:10" ht="15">
      <c r="A34" s="84">
        <v>23</v>
      </c>
      <c r="B34" s="230" t="s">
        <v>716</v>
      </c>
      <c r="C34" s="311">
        <v>0</v>
      </c>
      <c r="D34" s="312">
        <v>0</v>
      </c>
      <c r="E34" s="311">
        <v>0</v>
      </c>
      <c r="F34" s="312">
        <v>0</v>
      </c>
      <c r="G34" s="311">
        <v>0</v>
      </c>
      <c r="H34" s="312">
        <v>0</v>
      </c>
      <c r="I34" s="311">
        <v>0</v>
      </c>
      <c r="J34" s="313">
        <v>0</v>
      </c>
    </row>
    <row r="35" spans="1:10" ht="15">
      <c r="A35" s="84">
        <v>24</v>
      </c>
      <c r="B35" s="230" t="s">
        <v>717</v>
      </c>
      <c r="C35" s="311">
        <v>0</v>
      </c>
      <c r="D35" s="312">
        <v>0</v>
      </c>
      <c r="E35" s="311">
        <v>0</v>
      </c>
      <c r="F35" s="312">
        <v>0</v>
      </c>
      <c r="G35" s="311">
        <v>0</v>
      </c>
      <c r="H35" s="312">
        <v>0</v>
      </c>
      <c r="I35" s="311">
        <v>0</v>
      </c>
      <c r="J35" s="313">
        <v>0</v>
      </c>
    </row>
    <row r="36" spans="1:10" ht="15">
      <c r="A36" s="84">
        <v>25</v>
      </c>
      <c r="B36" s="230" t="s">
        <v>718</v>
      </c>
      <c r="C36" s="311">
        <v>0</v>
      </c>
      <c r="D36" s="312">
        <v>0</v>
      </c>
      <c r="E36" s="311">
        <v>0</v>
      </c>
      <c r="F36" s="312">
        <v>0</v>
      </c>
      <c r="G36" s="311">
        <v>0</v>
      </c>
      <c r="H36" s="312">
        <v>0</v>
      </c>
      <c r="I36" s="311">
        <v>0</v>
      </c>
      <c r="J36" s="313">
        <v>0</v>
      </c>
    </row>
    <row r="37" spans="1:10" ht="15">
      <c r="A37" s="84">
        <v>26</v>
      </c>
      <c r="B37" s="230" t="s">
        <v>719</v>
      </c>
      <c r="C37" s="311">
        <v>0</v>
      </c>
      <c r="D37" s="312">
        <v>0</v>
      </c>
      <c r="E37" s="311">
        <v>0</v>
      </c>
      <c r="F37" s="312">
        <v>0</v>
      </c>
      <c r="G37" s="311">
        <v>0</v>
      </c>
      <c r="H37" s="312">
        <v>0</v>
      </c>
      <c r="I37" s="311">
        <v>0</v>
      </c>
      <c r="J37" s="313">
        <v>0</v>
      </c>
    </row>
    <row r="38" spans="1:10" ht="15">
      <c r="A38" s="84">
        <v>27</v>
      </c>
      <c r="B38" s="230" t="s">
        <v>720</v>
      </c>
      <c r="C38" s="311">
        <v>0</v>
      </c>
      <c r="D38" s="312">
        <v>0</v>
      </c>
      <c r="E38" s="311">
        <v>0</v>
      </c>
      <c r="F38" s="312">
        <v>0</v>
      </c>
      <c r="G38" s="311">
        <v>0</v>
      </c>
      <c r="H38" s="312">
        <v>0</v>
      </c>
      <c r="I38" s="311">
        <v>0</v>
      </c>
      <c r="J38" s="313">
        <v>0</v>
      </c>
    </row>
    <row r="39" spans="1:10" ht="15">
      <c r="A39" s="84">
        <v>28</v>
      </c>
      <c r="B39" s="230" t="s">
        <v>721</v>
      </c>
      <c r="C39" s="311">
        <v>0</v>
      </c>
      <c r="D39" s="312">
        <v>0</v>
      </c>
      <c r="E39" s="311">
        <v>0</v>
      </c>
      <c r="F39" s="312">
        <v>0</v>
      </c>
      <c r="G39" s="311">
        <v>0</v>
      </c>
      <c r="H39" s="312">
        <v>0</v>
      </c>
      <c r="I39" s="311">
        <v>0</v>
      </c>
      <c r="J39" s="313">
        <v>0</v>
      </c>
    </row>
    <row r="40" spans="1:10" ht="15">
      <c r="A40" s="84">
        <v>29</v>
      </c>
      <c r="B40" s="230" t="s">
        <v>722</v>
      </c>
      <c r="C40" s="311">
        <v>0</v>
      </c>
      <c r="D40" s="312">
        <v>0</v>
      </c>
      <c r="E40" s="311">
        <v>0</v>
      </c>
      <c r="F40" s="312">
        <v>0</v>
      </c>
      <c r="G40" s="311">
        <v>0</v>
      </c>
      <c r="H40" s="312">
        <v>0</v>
      </c>
      <c r="I40" s="311">
        <v>0</v>
      </c>
      <c r="J40" s="313">
        <v>0</v>
      </c>
    </row>
    <row r="41" spans="1:10" ht="15">
      <c r="A41" s="84">
        <v>30</v>
      </c>
      <c r="B41" s="230" t="s">
        <v>723</v>
      </c>
      <c r="C41" s="311">
        <v>0</v>
      </c>
      <c r="D41" s="312">
        <v>0</v>
      </c>
      <c r="E41" s="311">
        <v>0</v>
      </c>
      <c r="F41" s="312">
        <v>0</v>
      </c>
      <c r="G41" s="311">
        <v>0</v>
      </c>
      <c r="H41" s="312">
        <v>0</v>
      </c>
      <c r="I41" s="311">
        <v>0</v>
      </c>
      <c r="J41" s="313">
        <v>0</v>
      </c>
    </row>
    <row r="42" spans="1:10">
      <c r="A42" s="429"/>
      <c r="B42" s="406" t="s">
        <v>724</v>
      </c>
      <c r="C42" s="406">
        <f t="shared" ref="C42:J42" si="0">SUM(C12:C41)</f>
        <v>0</v>
      </c>
      <c r="D42" s="406">
        <f t="shared" si="0"/>
        <v>0</v>
      </c>
      <c r="E42" s="406">
        <f t="shared" si="0"/>
        <v>0</v>
      </c>
      <c r="F42" s="406">
        <f t="shared" si="0"/>
        <v>0</v>
      </c>
      <c r="G42" s="406">
        <f t="shared" si="0"/>
        <v>0</v>
      </c>
      <c r="H42" s="406">
        <f t="shared" si="0"/>
        <v>0</v>
      </c>
      <c r="I42" s="406">
        <f t="shared" si="0"/>
        <v>0</v>
      </c>
      <c r="J42" s="406">
        <f t="shared" si="0"/>
        <v>0</v>
      </c>
    </row>
    <row r="44" spans="1:10">
      <c r="A44" s="151"/>
      <c r="B44" s="151"/>
      <c r="C44" s="151"/>
      <c r="D44" s="151"/>
      <c r="E44" s="151"/>
      <c r="H44" s="152" t="s">
        <v>12</v>
      </c>
    </row>
    <row r="45" spans="1:10" ht="15" customHeight="1">
      <c r="A45" s="151"/>
      <c r="B45" s="151"/>
      <c r="C45" s="151"/>
      <c r="D45" s="151"/>
      <c r="E45" s="151"/>
      <c r="H45" s="1016" t="s">
        <v>13</v>
      </c>
      <c r="I45" s="1016"/>
    </row>
    <row r="46" spans="1:10" ht="15" customHeight="1">
      <c r="A46" s="151"/>
      <c r="B46" s="151"/>
      <c r="C46" s="151"/>
      <c r="D46" s="151"/>
      <c r="E46" s="151"/>
      <c r="H46" s="1016" t="s">
        <v>86</v>
      </c>
      <c r="I46" s="1016"/>
    </row>
    <row r="47" spans="1:10">
      <c r="A47" s="151" t="s">
        <v>11</v>
      </c>
      <c r="C47" s="151"/>
      <c r="D47" s="151"/>
      <c r="E47" s="151"/>
      <c r="H47" s="153" t="s">
        <v>83</v>
      </c>
    </row>
  </sheetData>
  <mergeCells count="18">
    <mergeCell ref="F7:H7"/>
    <mergeCell ref="I1:J1"/>
    <mergeCell ref="H46:I46"/>
    <mergeCell ref="D7:D10"/>
    <mergeCell ref="I6:J6"/>
    <mergeCell ref="C2:H2"/>
    <mergeCell ref="J7:J10"/>
    <mergeCell ref="F8:F10"/>
    <mergeCell ref="G8:G10"/>
    <mergeCell ref="H45:I45"/>
    <mergeCell ref="A3:J3"/>
    <mergeCell ref="B5:J5"/>
    <mergeCell ref="A7:A10"/>
    <mergeCell ref="H8:H10"/>
    <mergeCell ref="I7:I10"/>
    <mergeCell ref="E7:E10"/>
    <mergeCell ref="B7:B10"/>
    <mergeCell ref="C7:C10"/>
  </mergeCells>
  <printOptions horizontalCentered="1"/>
  <pageMargins left="0.70866141732283472" right="0.70866141732283472" top="0.23622047244094491" bottom="0" header="0.31496062992125984" footer="0.31496062992125984"/>
  <pageSetup paperSize="9" scale="78" orientation="landscape" r:id="rId1"/>
  <drawing r:id="rId2"/>
</worksheet>
</file>

<file path=xl/worksheets/sheet31.xml><?xml version="1.0" encoding="utf-8"?>
<worksheet xmlns="http://schemas.openxmlformats.org/spreadsheetml/2006/main" xmlns:r="http://schemas.openxmlformats.org/officeDocument/2006/relationships">
  <sheetPr>
    <pageSetUpPr fitToPage="1"/>
  </sheetPr>
  <dimension ref="A1:J16"/>
  <sheetViews>
    <sheetView zoomScaleSheetLayoutView="90" workbookViewId="0">
      <selection activeCell="O9" sqref="O9"/>
    </sheetView>
  </sheetViews>
  <sheetFormatPr defaultRowHeight="12.75"/>
  <cols>
    <col min="2" max="2" width="10.140625" customWidth="1"/>
    <col min="6" max="6" width="11.5703125" customWidth="1"/>
    <col min="7" max="7" width="10.42578125" customWidth="1"/>
    <col min="8" max="8" width="22.7109375" customWidth="1"/>
    <col min="9" max="9" width="10.42578125" customWidth="1"/>
    <col min="10" max="10" width="22.85546875" customWidth="1"/>
  </cols>
  <sheetData>
    <row r="1" spans="1:10" ht="18">
      <c r="A1" s="1018" t="s">
        <v>729</v>
      </c>
      <c r="B1" s="1018"/>
      <c r="C1" s="1018"/>
      <c r="D1" s="1018"/>
      <c r="E1" s="1018"/>
      <c r="F1" s="1018"/>
      <c r="G1" s="1018"/>
      <c r="H1" s="1018"/>
      <c r="I1" s="172"/>
      <c r="J1" s="217" t="s">
        <v>604</v>
      </c>
    </row>
    <row r="2" spans="1:10" ht="21">
      <c r="A2" s="1019" t="s">
        <v>822</v>
      </c>
      <c r="B2" s="1019"/>
      <c r="C2" s="1019"/>
      <c r="D2" s="1019"/>
      <c r="E2" s="1019"/>
      <c r="F2" s="1019"/>
      <c r="G2" s="1019"/>
      <c r="H2" s="1019"/>
      <c r="I2" s="1019"/>
      <c r="J2" s="1019"/>
    </row>
    <row r="3" spans="1:10" ht="15">
      <c r="A3" s="148"/>
      <c r="B3" s="148"/>
      <c r="C3" s="148"/>
      <c r="D3" s="148"/>
      <c r="E3" s="148"/>
      <c r="F3" s="148"/>
      <c r="G3" s="148"/>
      <c r="H3" s="148"/>
      <c r="I3" s="148"/>
    </row>
    <row r="4" spans="1:10" ht="18">
      <c r="A4" s="1109" t="s">
        <v>603</v>
      </c>
      <c r="B4" s="1109"/>
      <c r="C4" s="1109"/>
      <c r="D4" s="1109"/>
      <c r="E4" s="1109"/>
      <c r="F4" s="1109"/>
      <c r="G4" s="1109"/>
      <c r="H4" s="1109"/>
      <c r="I4" s="1109"/>
    </row>
    <row r="5" spans="1:10" ht="15">
      <c r="A5" s="149" t="s">
        <v>746</v>
      </c>
      <c r="B5" s="149"/>
      <c r="C5" s="149"/>
      <c r="D5" s="149"/>
      <c r="E5" s="149"/>
      <c r="F5" s="149"/>
      <c r="G5" s="149"/>
      <c r="H5" s="149"/>
      <c r="I5" s="1114" t="s">
        <v>978</v>
      </c>
      <c r="J5" s="1114"/>
    </row>
    <row r="6" spans="1:10" ht="17.25" customHeight="1">
      <c r="A6" s="1110" t="s">
        <v>2</v>
      </c>
      <c r="B6" s="1110" t="s">
        <v>427</v>
      </c>
      <c r="C6" s="893" t="s">
        <v>428</v>
      </c>
      <c r="D6" s="893"/>
      <c r="E6" s="893"/>
      <c r="F6" s="1111" t="s">
        <v>431</v>
      </c>
      <c r="G6" s="1112"/>
      <c r="H6" s="1112"/>
      <c r="I6" s="1113"/>
      <c r="J6" s="1107" t="s">
        <v>944</v>
      </c>
    </row>
    <row r="7" spans="1:10" ht="45">
      <c r="A7" s="1110"/>
      <c r="B7" s="1110"/>
      <c r="C7" s="418" t="s">
        <v>102</v>
      </c>
      <c r="D7" s="418" t="s">
        <v>429</v>
      </c>
      <c r="E7" s="418" t="s">
        <v>430</v>
      </c>
      <c r="F7" s="440" t="s">
        <v>432</v>
      </c>
      <c r="G7" s="440" t="s">
        <v>433</v>
      </c>
      <c r="H7" s="440" t="s">
        <v>434</v>
      </c>
      <c r="I7" s="440" t="s">
        <v>48</v>
      </c>
      <c r="J7" s="1108"/>
    </row>
    <row r="8" spans="1:10" ht="15">
      <c r="A8" s="366" t="s">
        <v>286</v>
      </c>
      <c r="B8" s="366" t="s">
        <v>287</v>
      </c>
      <c r="C8" s="366" t="s">
        <v>288</v>
      </c>
      <c r="D8" s="366" t="s">
        <v>289</v>
      </c>
      <c r="E8" s="366" t="s">
        <v>290</v>
      </c>
      <c r="F8" s="366" t="s">
        <v>293</v>
      </c>
      <c r="G8" s="366" t="s">
        <v>314</v>
      </c>
      <c r="H8" s="366" t="s">
        <v>315</v>
      </c>
      <c r="I8" s="366" t="s">
        <v>316</v>
      </c>
      <c r="J8" s="366" t="s">
        <v>344</v>
      </c>
    </row>
    <row r="9" spans="1:10" ht="108" customHeight="1">
      <c r="A9" s="348">
        <v>1</v>
      </c>
      <c r="B9" s="348">
        <v>2</v>
      </c>
      <c r="C9" s="348">
        <v>2</v>
      </c>
      <c r="D9" s="348">
        <v>1</v>
      </c>
      <c r="E9" s="348">
        <v>1</v>
      </c>
      <c r="F9" s="348" t="s">
        <v>766</v>
      </c>
      <c r="G9" s="348" t="s">
        <v>766</v>
      </c>
      <c r="H9" s="348" t="s">
        <v>767</v>
      </c>
      <c r="I9" s="348" t="s">
        <v>766</v>
      </c>
      <c r="J9" s="348" t="s">
        <v>945</v>
      </c>
    </row>
    <row r="10" spans="1:10" ht="24" customHeight="1">
      <c r="A10" s="368"/>
      <c r="B10" s="368"/>
      <c r="C10" s="368"/>
      <c r="D10" s="368"/>
      <c r="E10" s="368"/>
      <c r="F10" s="368"/>
      <c r="G10" s="368"/>
      <c r="H10" s="368"/>
      <c r="I10" s="368"/>
      <c r="J10" s="368"/>
    </row>
    <row r="13" spans="1:10" ht="12.75" customHeight="1">
      <c r="A13" s="151"/>
      <c r="B13" s="151"/>
      <c r="C13" s="151"/>
      <c r="D13" s="151"/>
      <c r="I13" s="1016" t="s">
        <v>12</v>
      </c>
      <c r="J13" s="1016"/>
    </row>
    <row r="14" spans="1:10" ht="12.75" customHeight="1">
      <c r="A14" s="151"/>
      <c r="B14" s="151"/>
      <c r="C14" s="151"/>
      <c r="D14" s="151"/>
      <c r="I14" s="1016" t="s">
        <v>13</v>
      </c>
      <c r="J14" s="1016"/>
    </row>
    <row r="15" spans="1:10" ht="12.75" customHeight="1">
      <c r="A15" s="151"/>
      <c r="B15" s="151"/>
      <c r="C15" s="151"/>
      <c r="D15" s="151"/>
      <c r="J15" s="152" t="s">
        <v>86</v>
      </c>
    </row>
    <row r="16" spans="1:10">
      <c r="A16" s="151" t="s">
        <v>11</v>
      </c>
      <c r="C16" s="151"/>
      <c r="D16" s="151"/>
      <c r="J16" s="153" t="s">
        <v>83</v>
      </c>
    </row>
  </sheetData>
  <mergeCells count="11">
    <mergeCell ref="J6:J7"/>
    <mergeCell ref="A1:H1"/>
    <mergeCell ref="I13:J13"/>
    <mergeCell ref="I14:J14"/>
    <mergeCell ref="A2:J2"/>
    <mergeCell ref="A4:I4"/>
    <mergeCell ref="A6:A7"/>
    <mergeCell ref="B6:B7"/>
    <mergeCell ref="C6:E6"/>
    <mergeCell ref="F6:I6"/>
    <mergeCell ref="I5:J5"/>
  </mergeCells>
  <printOptions horizontalCentered="1"/>
  <pageMargins left="0.70866141732283472" right="0.70866141732283472" top="0.23622047244094491" bottom="0"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sheetPr>
    <pageSetUpPr fitToPage="1"/>
  </sheetPr>
  <dimension ref="A1:H41"/>
  <sheetViews>
    <sheetView topLeftCell="A19" zoomScaleSheetLayoutView="80" workbookViewId="0">
      <selection activeCell="J13" sqref="J13"/>
    </sheetView>
  </sheetViews>
  <sheetFormatPr defaultRowHeight="12.75"/>
  <cols>
    <col min="1" max="1" width="5.28515625" style="151" customWidth="1"/>
    <col min="2" max="2" width="8.5703125" style="151" customWidth="1"/>
    <col min="3" max="3" width="32.140625" style="151" customWidth="1"/>
    <col min="4" max="4" width="19.140625" style="151" customWidth="1"/>
    <col min="5" max="5" width="17.42578125" style="151" customWidth="1"/>
    <col min="6" max="6" width="15.7109375" style="151" customWidth="1"/>
    <col min="7" max="7" width="13.7109375" style="151" customWidth="1"/>
    <col min="8" max="8" width="20.140625" style="151" customWidth="1"/>
    <col min="9" max="16384" width="9.140625" style="151"/>
  </cols>
  <sheetData>
    <row r="1" spans="1:8">
      <c r="A1" s="151" t="s">
        <v>10</v>
      </c>
      <c r="H1" s="166" t="s">
        <v>606</v>
      </c>
    </row>
    <row r="2" spans="1:8" s="155" customFormat="1" ht="15.75">
      <c r="A2" s="1058" t="s">
        <v>0</v>
      </c>
      <c r="B2" s="1058"/>
      <c r="C2" s="1058"/>
      <c r="D2" s="1058"/>
      <c r="E2" s="1058"/>
      <c r="F2" s="1058"/>
      <c r="G2" s="1058"/>
      <c r="H2" s="1058"/>
    </row>
    <row r="3" spans="1:8" s="155" customFormat="1" ht="20.25" customHeight="1">
      <c r="A3" s="1059" t="s">
        <v>822</v>
      </c>
      <c r="B3" s="1059"/>
      <c r="C3" s="1059"/>
      <c r="D3" s="1059"/>
      <c r="E3" s="1059"/>
      <c r="F3" s="1059"/>
      <c r="G3" s="1059"/>
      <c r="H3" s="1059"/>
    </row>
    <row r="4" spans="1:8" s="155" customFormat="1" ht="15.75">
      <c r="A4" s="1061" t="s">
        <v>605</v>
      </c>
      <c r="B4" s="1061"/>
      <c r="C4" s="1061"/>
      <c r="D4" s="1061"/>
      <c r="E4" s="1061"/>
      <c r="F4" s="1061"/>
      <c r="G4" s="1061"/>
      <c r="H4" s="1115"/>
    </row>
    <row r="6" spans="1:8">
      <c r="A6" s="156" t="s">
        <v>744</v>
      </c>
      <c r="B6" s="156"/>
      <c r="C6" s="158"/>
      <c r="D6" s="158"/>
      <c r="E6" s="158"/>
      <c r="F6" s="158"/>
      <c r="G6" s="158"/>
    </row>
    <row r="7" spans="1:8" s="159" customFormat="1">
      <c r="A7" s="151"/>
      <c r="B7" s="151"/>
      <c r="C7" s="151"/>
      <c r="D7" s="151"/>
      <c r="E7" s="151"/>
      <c r="F7" s="151"/>
      <c r="G7" s="151"/>
      <c r="H7" s="103"/>
    </row>
    <row r="8" spans="1:8" s="159" customFormat="1">
      <c r="A8" s="160"/>
      <c r="B8" s="1117" t="s">
        <v>308</v>
      </c>
      <c r="C8" s="1117" t="s">
        <v>309</v>
      </c>
      <c r="D8" s="1119" t="s">
        <v>310</v>
      </c>
      <c r="E8" s="1120"/>
      <c r="F8" s="1120"/>
      <c r="G8" s="1121"/>
      <c r="H8" s="1117" t="s">
        <v>77</v>
      </c>
    </row>
    <row r="9" spans="1:8" s="159" customFormat="1" ht="15">
      <c r="A9" s="161"/>
      <c r="B9" s="1118"/>
      <c r="C9" s="1118"/>
      <c r="D9" s="454" t="s">
        <v>311</v>
      </c>
      <c r="E9" s="454" t="s">
        <v>312</v>
      </c>
      <c r="F9" s="454" t="s">
        <v>313</v>
      </c>
      <c r="G9" s="454" t="s">
        <v>18</v>
      </c>
      <c r="H9" s="1118"/>
    </row>
    <row r="10" spans="1:8" s="159" customFormat="1" ht="15">
      <c r="A10" s="161"/>
      <c r="B10" s="455" t="s">
        <v>286</v>
      </c>
      <c r="C10" s="455" t="s">
        <v>287</v>
      </c>
      <c r="D10" s="455" t="s">
        <v>288</v>
      </c>
      <c r="E10" s="455" t="s">
        <v>289</v>
      </c>
      <c r="F10" s="455" t="s">
        <v>290</v>
      </c>
      <c r="G10" s="455" t="s">
        <v>291</v>
      </c>
      <c r="H10" s="455" t="s">
        <v>292</v>
      </c>
    </row>
    <row r="11" spans="1:8" s="167" customFormat="1" ht="15" customHeight="1">
      <c r="B11" s="168" t="s">
        <v>30</v>
      </c>
      <c r="C11" s="1122" t="s">
        <v>317</v>
      </c>
      <c r="D11" s="1123"/>
      <c r="E11" s="1123"/>
      <c r="F11" s="1123"/>
      <c r="G11" s="1123"/>
      <c r="H11" s="1124"/>
    </row>
    <row r="12" spans="1:8" s="167" customFormat="1" ht="15" customHeight="1">
      <c r="B12" s="168"/>
      <c r="C12" s="169" t="s">
        <v>747</v>
      </c>
      <c r="D12" s="457">
        <v>1</v>
      </c>
      <c r="E12" s="457"/>
      <c r="F12" s="457"/>
      <c r="G12" s="457">
        <f>+D12+E12+F12</f>
        <v>1</v>
      </c>
      <c r="H12" s="347"/>
    </row>
    <row r="13" spans="1:8" s="167" customFormat="1" ht="15" customHeight="1">
      <c r="B13" s="168"/>
      <c r="C13" s="171" t="s">
        <v>748</v>
      </c>
      <c r="D13" s="417">
        <v>1</v>
      </c>
      <c r="E13" s="417"/>
      <c r="F13" s="417"/>
      <c r="G13" s="457">
        <f t="shared" ref="G13:G21" si="0">+D13+E13+F13</f>
        <v>1</v>
      </c>
      <c r="H13" s="347"/>
    </row>
    <row r="14" spans="1:8" s="167" customFormat="1" ht="15" customHeight="1">
      <c r="B14" s="168"/>
      <c r="C14" s="171" t="s">
        <v>749</v>
      </c>
      <c r="D14" s="417">
        <v>1</v>
      </c>
      <c r="E14" s="417"/>
      <c r="F14" s="417"/>
      <c r="G14" s="457">
        <f t="shared" si="0"/>
        <v>1</v>
      </c>
      <c r="H14" s="347"/>
    </row>
    <row r="15" spans="1:8" s="167" customFormat="1" ht="15" customHeight="1">
      <c r="B15" s="168"/>
      <c r="C15" s="171" t="s">
        <v>750</v>
      </c>
      <c r="D15" s="417">
        <v>1</v>
      </c>
      <c r="E15" s="417"/>
      <c r="F15" s="417"/>
      <c r="G15" s="457">
        <f t="shared" si="0"/>
        <v>1</v>
      </c>
      <c r="H15" s="347"/>
    </row>
    <row r="16" spans="1:8" s="167" customFormat="1" ht="15" customHeight="1">
      <c r="B16" s="168"/>
      <c r="C16" s="171" t="s">
        <v>751</v>
      </c>
      <c r="D16" s="417">
        <v>1</v>
      </c>
      <c r="E16" s="417"/>
      <c r="F16" s="417"/>
      <c r="G16" s="457">
        <f t="shared" si="0"/>
        <v>1</v>
      </c>
      <c r="H16" s="347"/>
    </row>
    <row r="17" spans="1:8" s="170" customFormat="1">
      <c r="B17" s="169"/>
      <c r="C17" s="171" t="s">
        <v>752</v>
      </c>
      <c r="D17" s="417">
        <v>1</v>
      </c>
      <c r="E17" s="417"/>
      <c r="F17" s="417"/>
      <c r="G17" s="457">
        <f t="shared" si="0"/>
        <v>1</v>
      </c>
      <c r="H17" s="169"/>
    </row>
    <row r="18" spans="1:8" ht="14.25">
      <c r="A18" s="163"/>
      <c r="B18" s="116"/>
      <c r="C18" s="171" t="s">
        <v>753</v>
      </c>
      <c r="D18" s="417"/>
      <c r="E18" s="417">
        <v>30</v>
      </c>
      <c r="F18" s="417"/>
      <c r="G18" s="457">
        <f>+D18+E18+F18</f>
        <v>30</v>
      </c>
      <c r="H18" s="116"/>
    </row>
    <row r="19" spans="1:8">
      <c r="B19" s="162"/>
      <c r="C19" s="171" t="s">
        <v>754</v>
      </c>
      <c r="D19" s="417"/>
      <c r="E19" s="417">
        <v>30</v>
      </c>
      <c r="F19" s="417"/>
      <c r="G19" s="457">
        <f t="shared" si="0"/>
        <v>30</v>
      </c>
      <c r="H19" s="116"/>
    </row>
    <row r="20" spans="1:8" s="112" customFormat="1">
      <c r="B20" s="116"/>
      <c r="C20" s="171" t="s">
        <v>755</v>
      </c>
      <c r="D20" s="417"/>
      <c r="E20" s="417"/>
      <c r="F20" s="417">
        <v>314</v>
      </c>
      <c r="G20" s="457">
        <f t="shared" si="0"/>
        <v>314</v>
      </c>
      <c r="H20" s="114"/>
    </row>
    <row r="21" spans="1:8" s="112" customFormat="1">
      <c r="B21" s="116"/>
      <c r="C21" s="171" t="s">
        <v>756</v>
      </c>
      <c r="D21" s="417"/>
      <c r="E21" s="417"/>
      <c r="F21" s="417">
        <v>314</v>
      </c>
      <c r="G21" s="457">
        <f t="shared" si="0"/>
        <v>314</v>
      </c>
      <c r="H21" s="114"/>
    </row>
    <row r="22" spans="1:8" s="112" customFormat="1">
      <c r="B22" s="456"/>
      <c r="C22" s="458" t="s">
        <v>724</v>
      </c>
      <c r="D22" s="443">
        <f>SUM(D12:D21)</f>
        <v>6</v>
      </c>
      <c r="E22" s="443">
        <f>SUM(E12:E21)</f>
        <v>60</v>
      </c>
      <c r="F22" s="443">
        <f>SUM(F12:F21)</f>
        <v>628</v>
      </c>
      <c r="G22" s="443">
        <f>SUM(G12:G21)</f>
        <v>694</v>
      </c>
      <c r="H22" s="459"/>
    </row>
    <row r="23" spans="1:8" s="112" customFormat="1" ht="16.5" customHeight="1">
      <c r="B23" s="168" t="s">
        <v>34</v>
      </c>
      <c r="C23" s="1122" t="s">
        <v>503</v>
      </c>
      <c r="D23" s="1123"/>
      <c r="E23" s="1123"/>
      <c r="F23" s="1123"/>
      <c r="G23" s="1123"/>
      <c r="H23" s="1124"/>
    </row>
    <row r="24" spans="1:8" s="112" customFormat="1">
      <c r="B24" s="168"/>
      <c r="C24" s="169" t="s">
        <v>757</v>
      </c>
      <c r="D24" s="771">
        <v>1</v>
      </c>
      <c r="E24" s="426"/>
      <c r="F24" s="426"/>
      <c r="G24" s="426">
        <f t="shared" ref="G24:G33" si="1">SUM(D24:F24)</f>
        <v>1</v>
      </c>
      <c r="H24" s="347"/>
    </row>
    <row r="25" spans="1:8" s="112" customFormat="1">
      <c r="B25" s="168"/>
      <c r="C25" s="171" t="s">
        <v>758</v>
      </c>
      <c r="D25" s="114">
        <v>1</v>
      </c>
      <c r="E25" s="114">
        <v>30</v>
      </c>
      <c r="F25" s="114"/>
      <c r="G25" s="114">
        <f t="shared" si="1"/>
        <v>31</v>
      </c>
      <c r="H25" s="347"/>
    </row>
    <row r="26" spans="1:8" s="112" customFormat="1">
      <c r="B26" s="168"/>
      <c r="C26" s="171" t="s">
        <v>759</v>
      </c>
      <c r="D26" s="114">
        <v>1</v>
      </c>
      <c r="E26" s="114"/>
      <c r="F26" s="114"/>
      <c r="G26" s="114">
        <f t="shared" si="1"/>
        <v>1</v>
      </c>
      <c r="H26" s="347"/>
    </row>
    <row r="27" spans="1:8" s="112" customFormat="1">
      <c r="B27" s="168"/>
      <c r="C27" s="171" t="s">
        <v>760</v>
      </c>
      <c r="D27" s="114">
        <v>1</v>
      </c>
      <c r="E27" s="114"/>
      <c r="F27" s="114"/>
      <c r="G27" s="114">
        <f t="shared" si="1"/>
        <v>1</v>
      </c>
      <c r="H27" s="347"/>
    </row>
    <row r="28" spans="1:8" s="112" customFormat="1">
      <c r="B28" s="168"/>
      <c r="C28" s="171" t="s">
        <v>761</v>
      </c>
      <c r="D28" s="114">
        <v>1</v>
      </c>
      <c r="E28" s="114"/>
      <c r="F28" s="114"/>
      <c r="G28" s="114">
        <f t="shared" si="1"/>
        <v>1</v>
      </c>
      <c r="H28" s="347"/>
    </row>
    <row r="29" spans="1:8" s="112" customFormat="1">
      <c r="A29" s="165" t="s">
        <v>307</v>
      </c>
      <c r="B29" s="164"/>
      <c r="C29" s="116" t="s">
        <v>762</v>
      </c>
      <c r="D29" s="114">
        <v>4</v>
      </c>
      <c r="E29" s="114"/>
      <c r="F29" s="114"/>
      <c r="G29" s="114">
        <f t="shared" si="1"/>
        <v>4</v>
      </c>
      <c r="H29" s="114"/>
    </row>
    <row r="30" spans="1:8">
      <c r="B30" s="116"/>
      <c r="C30" s="116" t="s">
        <v>763</v>
      </c>
      <c r="D30" s="114">
        <v>4</v>
      </c>
      <c r="E30" s="114"/>
      <c r="F30" s="114"/>
      <c r="G30" s="114">
        <f t="shared" si="1"/>
        <v>4</v>
      </c>
      <c r="H30" s="116"/>
    </row>
    <row r="31" spans="1:8">
      <c r="B31" s="116"/>
      <c r="C31" s="116" t="s">
        <v>764</v>
      </c>
      <c r="D31" s="114"/>
      <c r="E31" s="114">
        <v>30</v>
      </c>
      <c r="F31" s="114"/>
      <c r="G31" s="114">
        <f t="shared" si="1"/>
        <v>30</v>
      </c>
      <c r="H31" s="116"/>
    </row>
    <row r="32" spans="1:8">
      <c r="B32" s="116"/>
      <c r="C32" s="116" t="s">
        <v>765</v>
      </c>
      <c r="D32" s="114"/>
      <c r="E32" s="114">
        <v>30</v>
      </c>
      <c r="F32" s="114">
        <v>314</v>
      </c>
      <c r="G32" s="114">
        <f t="shared" si="1"/>
        <v>344</v>
      </c>
      <c r="H32" s="116"/>
    </row>
    <row r="33" spans="2:8">
      <c r="B33" s="456"/>
      <c r="C33" s="456" t="s">
        <v>724</v>
      </c>
      <c r="D33" s="456">
        <f>SUM(D24:D32)</f>
        <v>13</v>
      </c>
      <c r="E33" s="456">
        <f>SUM(E24:E32)</f>
        <v>90</v>
      </c>
      <c r="F33" s="456">
        <f>SUM(F24:F32)</f>
        <v>314</v>
      </c>
      <c r="G33" s="456">
        <f t="shared" si="1"/>
        <v>417</v>
      </c>
      <c r="H33" s="456"/>
    </row>
    <row r="34" spans="2:8">
      <c r="B34" s="159"/>
      <c r="C34" s="159"/>
      <c r="D34" s="159"/>
      <c r="E34" s="159"/>
      <c r="F34" s="159"/>
      <c r="G34" s="159"/>
      <c r="H34" s="159"/>
    </row>
    <row r="35" spans="2:8">
      <c r="B35" s="159"/>
      <c r="C35" s="159"/>
      <c r="D35" s="159"/>
      <c r="E35" s="159"/>
      <c r="F35" s="159"/>
      <c r="G35" s="159"/>
      <c r="H35" s="159"/>
    </row>
    <row r="36" spans="2:8">
      <c r="B36" s="159"/>
      <c r="C36" s="159"/>
      <c r="D36" s="159"/>
      <c r="E36" s="159"/>
      <c r="F36" s="159"/>
      <c r="G36" s="159"/>
      <c r="H36" s="159"/>
    </row>
    <row r="37" spans="2:8">
      <c r="B37" s="159"/>
      <c r="C37" s="159"/>
      <c r="D37" s="159"/>
      <c r="E37" s="159"/>
      <c r="F37" s="159"/>
      <c r="G37" s="159"/>
      <c r="H37" s="159"/>
    </row>
    <row r="38" spans="2:8" ht="12.75" customHeight="1">
      <c r="E38" s="1116" t="s">
        <v>12</v>
      </c>
      <c r="F38" s="1116"/>
      <c r="G38" s="1116"/>
      <c r="H38" s="1116"/>
    </row>
    <row r="39" spans="2:8" ht="12.75" customHeight="1">
      <c r="E39" s="1016" t="s">
        <v>13</v>
      </c>
      <c r="F39" s="1016"/>
      <c r="G39" s="1016"/>
      <c r="H39" s="1016"/>
    </row>
    <row r="40" spans="2:8" ht="12.75" customHeight="1">
      <c r="E40" s="1016" t="s">
        <v>86</v>
      </c>
      <c r="F40" s="1016"/>
      <c r="G40" s="1016"/>
      <c r="H40" s="1016"/>
    </row>
    <row r="41" spans="2:8">
      <c r="B41" s="151" t="s">
        <v>11</v>
      </c>
    </row>
  </sheetData>
  <mergeCells count="12">
    <mergeCell ref="E40:H40"/>
    <mergeCell ref="B8:B9"/>
    <mergeCell ref="C8:C9"/>
    <mergeCell ref="D8:G8"/>
    <mergeCell ref="H8:H9"/>
    <mergeCell ref="C11:H11"/>
    <mergeCell ref="C23:H23"/>
    <mergeCell ref="A2:H2"/>
    <mergeCell ref="A3:H3"/>
    <mergeCell ref="A4:H4"/>
    <mergeCell ref="E38:H38"/>
    <mergeCell ref="E39:H39"/>
  </mergeCells>
  <printOptions horizontalCentered="1"/>
  <pageMargins left="0.70866141732283472" right="0.70866141732283472" top="0.23622047244094491" bottom="0"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sheetPr>
    <pageSetUpPr fitToPage="1"/>
  </sheetPr>
  <dimension ref="C1:K49"/>
  <sheetViews>
    <sheetView topLeftCell="A28" zoomScaleSheetLayoutView="80" workbookViewId="0">
      <selection activeCell="F46" sqref="F46"/>
    </sheetView>
  </sheetViews>
  <sheetFormatPr defaultRowHeight="12.75"/>
  <cols>
    <col min="1" max="2" width="9.140625" style="151"/>
    <col min="3" max="3" width="5.28515625" style="151" customWidth="1"/>
    <col min="4" max="4" width="17.7109375" style="151" customWidth="1"/>
    <col min="5" max="5" width="30.85546875" style="151" customWidth="1"/>
    <col min="6" max="6" width="23.42578125" style="151" customWidth="1"/>
    <col min="7" max="7" width="24" style="151" customWidth="1"/>
    <col min="8" max="8" width="22.42578125" style="151" customWidth="1"/>
    <col min="9" max="9" width="26.42578125" style="151" customWidth="1"/>
    <col min="10" max="16384" width="9.140625" style="151"/>
  </cols>
  <sheetData>
    <row r="1" spans="3:9">
      <c r="C1" s="151" t="s">
        <v>10</v>
      </c>
      <c r="I1" s="638" t="s">
        <v>875</v>
      </c>
    </row>
    <row r="2" spans="3:9" s="155" customFormat="1" ht="15.75">
      <c r="C2" s="1058" t="s">
        <v>0</v>
      </c>
      <c r="D2" s="1058"/>
      <c r="E2" s="1058"/>
      <c r="F2" s="1058"/>
      <c r="G2" s="1058"/>
      <c r="H2" s="1058"/>
      <c r="I2" s="1058"/>
    </row>
    <row r="3" spans="3:9" s="155" customFormat="1" ht="20.25" customHeight="1">
      <c r="C3" s="1059" t="s">
        <v>822</v>
      </c>
      <c r="D3" s="1059"/>
      <c r="E3" s="1059"/>
      <c r="F3" s="1059"/>
      <c r="G3" s="1059"/>
      <c r="H3" s="1059"/>
      <c r="I3" s="1059"/>
    </row>
    <row r="4" spans="3:9" s="155" customFormat="1" ht="15.75">
      <c r="C4" s="1061" t="s">
        <v>876</v>
      </c>
      <c r="D4" s="1061"/>
      <c r="E4" s="1061"/>
      <c r="F4" s="1061"/>
      <c r="G4" s="1061"/>
      <c r="H4" s="1061"/>
      <c r="I4" s="1061"/>
    </row>
    <row r="6" spans="3:9">
      <c r="C6" s="156" t="s">
        <v>744</v>
      </c>
      <c r="D6" s="156"/>
      <c r="E6" s="158"/>
      <c r="F6" s="158"/>
      <c r="G6" s="158"/>
      <c r="H6" s="158"/>
      <c r="I6" s="158" t="s">
        <v>977</v>
      </c>
    </row>
    <row r="7" spans="3:9" customFormat="1" ht="15" customHeight="1">
      <c r="C7" s="1100" t="s">
        <v>73</v>
      </c>
      <c r="D7" s="1100" t="s">
        <v>38</v>
      </c>
      <c r="E7" s="1100" t="s">
        <v>877</v>
      </c>
      <c r="F7" s="1100" t="s">
        <v>878</v>
      </c>
      <c r="G7" s="1100" t="s">
        <v>879</v>
      </c>
      <c r="H7" s="1100" t="s">
        <v>880</v>
      </c>
      <c r="I7" s="1100" t="s">
        <v>881</v>
      </c>
    </row>
    <row r="8" spans="3:9" customFormat="1" ht="12.75" customHeight="1">
      <c r="C8" s="1100"/>
      <c r="D8" s="1100"/>
      <c r="E8" s="1100"/>
      <c r="F8" s="1100"/>
      <c r="G8" s="1100"/>
      <c r="H8" s="1100"/>
      <c r="I8" s="1100"/>
    </row>
    <row r="9" spans="3:9" customFormat="1" ht="20.25" customHeight="1">
      <c r="C9" s="1100"/>
      <c r="D9" s="1100"/>
      <c r="E9" s="1100"/>
      <c r="F9" s="1100"/>
      <c r="G9" s="1100"/>
      <c r="H9" s="1100"/>
      <c r="I9" s="1100"/>
    </row>
    <row r="10" spans="3:9" customFormat="1" ht="12" customHeight="1">
      <c r="C10" s="1100"/>
      <c r="D10" s="1100"/>
      <c r="E10" s="1100"/>
      <c r="F10" s="1100"/>
      <c r="G10" s="1100"/>
      <c r="H10" s="1100"/>
      <c r="I10" s="1100"/>
    </row>
    <row r="11" spans="3:9" customFormat="1" ht="15">
      <c r="C11" s="577">
        <v>1</v>
      </c>
      <c r="D11" s="577">
        <v>2</v>
      </c>
      <c r="E11" s="578">
        <v>3</v>
      </c>
      <c r="F11" s="577">
        <v>4</v>
      </c>
      <c r="G11" s="578">
        <v>5</v>
      </c>
      <c r="H11" s="577">
        <v>6</v>
      </c>
      <c r="I11" s="578">
        <v>7</v>
      </c>
    </row>
    <row r="12" spans="3:9" customFormat="1" ht="15">
      <c r="C12" s="635">
        <v>1</v>
      </c>
      <c r="D12" s="228" t="s">
        <v>694</v>
      </c>
      <c r="E12" s="713">
        <v>1660</v>
      </c>
      <c r="F12" s="714">
        <v>957</v>
      </c>
      <c r="G12" s="713">
        <v>179</v>
      </c>
      <c r="H12" s="714">
        <v>0</v>
      </c>
      <c r="I12" s="713">
        <v>206</v>
      </c>
    </row>
    <row r="13" spans="3:9" customFormat="1" ht="15">
      <c r="C13" s="635">
        <v>2</v>
      </c>
      <c r="D13" s="228" t="s">
        <v>695</v>
      </c>
      <c r="E13" s="713">
        <v>2907</v>
      </c>
      <c r="F13" s="714">
        <v>2036</v>
      </c>
      <c r="G13" s="713">
        <v>0</v>
      </c>
      <c r="H13" s="714">
        <v>0</v>
      </c>
      <c r="I13" s="713">
        <v>2036</v>
      </c>
    </row>
    <row r="14" spans="3:9" customFormat="1" ht="15">
      <c r="C14" s="635">
        <v>3</v>
      </c>
      <c r="D14" s="228" t="s">
        <v>696</v>
      </c>
      <c r="E14" s="713">
        <v>1824</v>
      </c>
      <c r="F14" s="714">
        <v>911</v>
      </c>
      <c r="G14" s="713">
        <v>300</v>
      </c>
      <c r="H14" s="714">
        <v>45</v>
      </c>
      <c r="I14" s="713">
        <v>547</v>
      </c>
    </row>
    <row r="15" spans="3:9" customFormat="1" ht="15">
      <c r="C15" s="635">
        <v>4</v>
      </c>
      <c r="D15" s="228" t="s">
        <v>697</v>
      </c>
      <c r="E15" s="713">
        <v>1927</v>
      </c>
      <c r="F15" s="714">
        <v>1135</v>
      </c>
      <c r="G15" s="713">
        <v>322</v>
      </c>
      <c r="H15" s="714">
        <v>107</v>
      </c>
      <c r="I15" s="713">
        <v>700</v>
      </c>
    </row>
    <row r="16" spans="3:9" customFormat="1" ht="15">
      <c r="C16" s="635">
        <v>5</v>
      </c>
      <c r="D16" s="228" t="s">
        <v>698</v>
      </c>
      <c r="E16" s="713">
        <v>2427</v>
      </c>
      <c r="F16" s="714">
        <v>0</v>
      </c>
      <c r="G16" s="713">
        <v>0</v>
      </c>
      <c r="H16" s="714">
        <v>0</v>
      </c>
      <c r="I16" s="713">
        <v>0</v>
      </c>
    </row>
    <row r="17" spans="3:9" customFormat="1" ht="15">
      <c r="C17" s="635">
        <v>6</v>
      </c>
      <c r="D17" s="228" t="s">
        <v>699</v>
      </c>
      <c r="E17" s="713">
        <v>807</v>
      </c>
      <c r="F17" s="714">
        <v>100</v>
      </c>
      <c r="G17" s="713">
        <v>5</v>
      </c>
      <c r="H17" s="714">
        <v>0</v>
      </c>
      <c r="I17" s="713">
        <v>100</v>
      </c>
    </row>
    <row r="18" spans="3:9" customFormat="1" ht="15">
      <c r="C18" s="635">
        <v>7</v>
      </c>
      <c r="D18" s="228" t="s">
        <v>700</v>
      </c>
      <c r="E18" s="713">
        <v>2404</v>
      </c>
      <c r="F18" s="714">
        <v>0</v>
      </c>
      <c r="G18" s="713">
        <v>0</v>
      </c>
      <c r="H18" s="714">
        <v>0</v>
      </c>
      <c r="I18" s="713">
        <v>0</v>
      </c>
    </row>
    <row r="19" spans="3:9" customFormat="1" ht="15">
      <c r="C19" s="635">
        <v>8</v>
      </c>
      <c r="D19" s="228" t="s">
        <v>701</v>
      </c>
      <c r="E19" s="713">
        <v>598</v>
      </c>
      <c r="F19" s="714">
        <v>12</v>
      </c>
      <c r="G19" s="713">
        <v>14</v>
      </c>
      <c r="H19" s="714">
        <v>10</v>
      </c>
      <c r="I19" s="713">
        <v>5</v>
      </c>
    </row>
    <row r="20" spans="3:9" customFormat="1" ht="15">
      <c r="C20" s="635">
        <v>9</v>
      </c>
      <c r="D20" s="228" t="s">
        <v>702</v>
      </c>
      <c r="E20" s="713">
        <v>1557</v>
      </c>
      <c r="F20" s="714">
        <v>1568</v>
      </c>
      <c r="G20" s="713">
        <v>1097</v>
      </c>
      <c r="H20" s="714">
        <v>311</v>
      </c>
      <c r="I20" s="713">
        <v>160</v>
      </c>
    </row>
    <row r="21" spans="3:9" customFormat="1" ht="15">
      <c r="C21" s="635">
        <v>10</v>
      </c>
      <c r="D21" s="228" t="s">
        <v>703</v>
      </c>
      <c r="E21" s="713">
        <v>1416</v>
      </c>
      <c r="F21" s="714">
        <v>0</v>
      </c>
      <c r="G21" s="713">
        <v>281</v>
      </c>
      <c r="H21" s="714">
        <v>281</v>
      </c>
      <c r="I21" s="713">
        <v>566</v>
      </c>
    </row>
    <row r="22" spans="3:9" customFormat="1" ht="15">
      <c r="C22" s="635">
        <v>11</v>
      </c>
      <c r="D22" s="228" t="s">
        <v>704</v>
      </c>
      <c r="E22" s="713">
        <v>3594</v>
      </c>
      <c r="F22" s="714">
        <v>937</v>
      </c>
      <c r="G22" s="713">
        <v>316</v>
      </c>
      <c r="H22" s="714">
        <v>66</v>
      </c>
      <c r="I22" s="713">
        <v>504</v>
      </c>
    </row>
    <row r="23" spans="3:9" customFormat="1" ht="15">
      <c r="C23" s="635">
        <v>12</v>
      </c>
      <c r="D23" s="228" t="s">
        <v>705</v>
      </c>
      <c r="E23" s="713">
        <v>1532</v>
      </c>
      <c r="F23" s="714">
        <v>806</v>
      </c>
      <c r="G23" s="713">
        <v>0</v>
      </c>
      <c r="H23" s="714">
        <v>0</v>
      </c>
      <c r="I23" s="713">
        <v>689</v>
      </c>
    </row>
    <row r="24" spans="3:9" customFormat="1" ht="15">
      <c r="C24" s="635">
        <v>13</v>
      </c>
      <c r="D24" s="228" t="s">
        <v>706</v>
      </c>
      <c r="E24" s="713">
        <v>2544</v>
      </c>
      <c r="F24" s="714">
        <v>1543</v>
      </c>
      <c r="G24" s="713">
        <v>489</v>
      </c>
      <c r="H24" s="714">
        <v>195</v>
      </c>
      <c r="I24" s="713">
        <v>859</v>
      </c>
    </row>
    <row r="25" spans="3:9" customFormat="1" ht="15">
      <c r="C25" s="635">
        <v>14</v>
      </c>
      <c r="D25" s="228" t="s">
        <v>707</v>
      </c>
      <c r="E25" s="713">
        <v>690</v>
      </c>
      <c r="F25" s="714">
        <v>191</v>
      </c>
      <c r="G25" s="713">
        <v>153</v>
      </c>
      <c r="H25" s="714">
        <v>1</v>
      </c>
      <c r="I25" s="713">
        <v>100</v>
      </c>
    </row>
    <row r="26" spans="3:9" customFormat="1" ht="15">
      <c r="C26" s="635">
        <v>15</v>
      </c>
      <c r="D26" s="228" t="s">
        <v>708</v>
      </c>
      <c r="E26" s="713">
        <v>2470</v>
      </c>
      <c r="F26" s="714">
        <v>1288</v>
      </c>
      <c r="G26" s="713">
        <v>369</v>
      </c>
      <c r="H26" s="714">
        <v>192</v>
      </c>
      <c r="I26" s="713">
        <v>143</v>
      </c>
    </row>
    <row r="27" spans="3:9" customFormat="1" ht="15">
      <c r="C27" s="635">
        <v>16</v>
      </c>
      <c r="D27" s="230" t="s">
        <v>709</v>
      </c>
      <c r="E27" s="713">
        <v>1951</v>
      </c>
      <c r="F27" s="714">
        <v>807</v>
      </c>
      <c r="G27" s="713">
        <v>323</v>
      </c>
      <c r="H27" s="714">
        <v>253</v>
      </c>
      <c r="I27" s="713">
        <v>231</v>
      </c>
    </row>
    <row r="28" spans="3:9" customFormat="1" ht="15">
      <c r="C28" s="635">
        <v>17</v>
      </c>
      <c r="D28" s="230" t="s">
        <v>710</v>
      </c>
      <c r="E28" s="713">
        <v>2031</v>
      </c>
      <c r="F28" s="714">
        <v>518</v>
      </c>
      <c r="G28" s="713">
        <v>518</v>
      </c>
      <c r="H28" s="714">
        <v>0</v>
      </c>
      <c r="I28" s="713">
        <v>2031</v>
      </c>
    </row>
    <row r="29" spans="3:9" customFormat="1" ht="15">
      <c r="C29" s="635">
        <v>18</v>
      </c>
      <c r="D29" s="230" t="s">
        <v>711</v>
      </c>
      <c r="E29" s="713">
        <v>2919</v>
      </c>
      <c r="F29" s="714">
        <v>433</v>
      </c>
      <c r="G29" s="713">
        <v>350</v>
      </c>
      <c r="H29" s="714">
        <v>259</v>
      </c>
      <c r="I29" s="713">
        <v>357</v>
      </c>
    </row>
    <row r="30" spans="3:9" customFormat="1" ht="15">
      <c r="C30" s="635">
        <v>19</v>
      </c>
      <c r="D30" s="230" t="s">
        <v>712</v>
      </c>
      <c r="E30" s="713">
        <v>1580</v>
      </c>
      <c r="F30" s="714">
        <v>49</v>
      </c>
      <c r="G30" s="713">
        <v>49</v>
      </c>
      <c r="H30" s="714">
        <v>37</v>
      </c>
      <c r="I30" s="713">
        <v>55</v>
      </c>
    </row>
    <row r="31" spans="3:9" customFormat="1" ht="15">
      <c r="C31" s="635">
        <v>20</v>
      </c>
      <c r="D31" s="230" t="s">
        <v>713</v>
      </c>
      <c r="E31" s="713">
        <v>2696</v>
      </c>
      <c r="F31" s="714">
        <v>1789</v>
      </c>
      <c r="G31" s="713">
        <v>357</v>
      </c>
      <c r="H31" s="714">
        <v>0</v>
      </c>
      <c r="I31" s="713">
        <v>1789</v>
      </c>
    </row>
    <row r="32" spans="3:9" customFormat="1" ht="15">
      <c r="C32" s="635">
        <v>21</v>
      </c>
      <c r="D32" s="230" t="s">
        <v>714</v>
      </c>
      <c r="E32" s="713">
        <v>1398</v>
      </c>
      <c r="F32" s="714">
        <v>1196</v>
      </c>
      <c r="G32" s="713">
        <v>460</v>
      </c>
      <c r="H32" s="714">
        <v>0</v>
      </c>
      <c r="I32" s="713">
        <v>938</v>
      </c>
    </row>
    <row r="33" spans="3:11" customFormat="1" ht="15">
      <c r="C33" s="635">
        <v>22</v>
      </c>
      <c r="D33" s="230" t="s">
        <v>715</v>
      </c>
      <c r="E33" s="713">
        <v>4467</v>
      </c>
      <c r="F33" s="714">
        <v>893</v>
      </c>
      <c r="G33" s="713">
        <v>2010</v>
      </c>
      <c r="H33" s="714">
        <v>1295</v>
      </c>
      <c r="I33" s="713">
        <v>269</v>
      </c>
    </row>
    <row r="34" spans="3:11" customFormat="1" ht="15">
      <c r="C34" s="635">
        <v>23</v>
      </c>
      <c r="D34" s="230" t="s">
        <v>716</v>
      </c>
      <c r="E34" s="713">
        <v>1955</v>
      </c>
      <c r="F34" s="714">
        <v>1410</v>
      </c>
      <c r="G34" s="713">
        <v>20</v>
      </c>
      <c r="H34" s="714">
        <v>0</v>
      </c>
      <c r="I34" s="713">
        <v>637</v>
      </c>
    </row>
    <row r="35" spans="3:11" customFormat="1" ht="15">
      <c r="C35" s="635">
        <v>24</v>
      </c>
      <c r="D35" s="230" t="s">
        <v>717</v>
      </c>
      <c r="E35" s="713">
        <v>1206</v>
      </c>
      <c r="F35" s="714">
        <v>405</v>
      </c>
      <c r="G35" s="713">
        <v>127</v>
      </c>
      <c r="H35" s="714">
        <v>74</v>
      </c>
      <c r="I35" s="713">
        <v>130</v>
      </c>
    </row>
    <row r="36" spans="3:11" customFormat="1" ht="15">
      <c r="C36" s="635">
        <v>25</v>
      </c>
      <c r="D36" s="230" t="s">
        <v>718</v>
      </c>
      <c r="E36" s="713">
        <v>1026</v>
      </c>
      <c r="F36" s="714">
        <v>879</v>
      </c>
      <c r="G36" s="713">
        <v>486</v>
      </c>
      <c r="H36" s="714">
        <v>0</v>
      </c>
      <c r="I36" s="713">
        <v>393</v>
      </c>
    </row>
    <row r="37" spans="3:11" customFormat="1" ht="15">
      <c r="C37" s="635">
        <v>26</v>
      </c>
      <c r="D37" s="230" t="s">
        <v>719</v>
      </c>
      <c r="E37" s="713">
        <v>2168</v>
      </c>
      <c r="F37" s="714">
        <v>507</v>
      </c>
      <c r="G37" s="713">
        <v>219</v>
      </c>
      <c r="H37" s="714">
        <v>116</v>
      </c>
      <c r="I37" s="713">
        <v>215</v>
      </c>
    </row>
    <row r="38" spans="3:11" customFormat="1" ht="15">
      <c r="C38" s="635">
        <v>27</v>
      </c>
      <c r="D38" s="230" t="s">
        <v>720</v>
      </c>
      <c r="E38" s="713">
        <v>2035</v>
      </c>
      <c r="F38" s="714">
        <v>2035</v>
      </c>
      <c r="G38" s="713">
        <v>1018</v>
      </c>
      <c r="H38" s="714">
        <v>305</v>
      </c>
      <c r="I38" s="713">
        <v>712</v>
      </c>
    </row>
    <row r="39" spans="3:11" customFormat="1" ht="15">
      <c r="C39" s="635">
        <v>28</v>
      </c>
      <c r="D39" s="230" t="s">
        <v>721</v>
      </c>
      <c r="E39" s="713">
        <v>1409</v>
      </c>
      <c r="F39" s="714">
        <v>1014</v>
      </c>
      <c r="G39" s="713">
        <v>537</v>
      </c>
      <c r="H39" s="714">
        <v>169</v>
      </c>
      <c r="I39" s="713">
        <v>308</v>
      </c>
    </row>
    <row r="40" spans="3:11" customFormat="1" ht="15">
      <c r="C40" s="635">
        <v>29</v>
      </c>
      <c r="D40" s="230" t="s">
        <v>722</v>
      </c>
      <c r="E40" s="713">
        <v>933</v>
      </c>
      <c r="F40" s="714">
        <v>560</v>
      </c>
      <c r="G40" s="713">
        <v>109</v>
      </c>
      <c r="H40" s="714">
        <v>0</v>
      </c>
      <c r="I40" s="713">
        <v>482</v>
      </c>
    </row>
    <row r="41" spans="3:11" customFormat="1" ht="15">
      <c r="C41" s="635">
        <v>30</v>
      </c>
      <c r="D41" s="230" t="s">
        <v>723</v>
      </c>
      <c r="E41" s="713">
        <v>2653</v>
      </c>
      <c r="F41" s="714">
        <v>428</v>
      </c>
      <c r="G41" s="713">
        <v>366</v>
      </c>
      <c r="H41" s="714">
        <v>321</v>
      </c>
      <c r="I41" s="713">
        <v>567</v>
      </c>
    </row>
    <row r="42" spans="3:11" customFormat="1">
      <c r="C42" s="429"/>
      <c r="D42" s="406" t="s">
        <v>724</v>
      </c>
      <c r="E42" s="381">
        <f t="shared" ref="E42:I42" si="0">SUM(E12:E41)</f>
        <v>58784</v>
      </c>
      <c r="F42" s="381">
        <f t="shared" si="0"/>
        <v>24407</v>
      </c>
      <c r="G42" s="381">
        <f t="shared" si="0"/>
        <v>10474</v>
      </c>
      <c r="H42" s="381">
        <f t="shared" si="0"/>
        <v>4037</v>
      </c>
      <c r="I42" s="381">
        <f t="shared" si="0"/>
        <v>15729</v>
      </c>
    </row>
    <row r="46" spans="3:11">
      <c r="H46" s="1125" t="s">
        <v>12</v>
      </c>
      <c r="I46" s="1125"/>
      <c r="J46" s="843"/>
      <c r="K46" s="843"/>
    </row>
    <row r="47" spans="3:11">
      <c r="H47" s="1125" t="s">
        <v>13</v>
      </c>
      <c r="I47" s="1125"/>
      <c r="J47" s="1125"/>
      <c r="K47" s="1125"/>
    </row>
    <row r="48" spans="3:11">
      <c r="H48" s="1125" t="s">
        <v>86</v>
      </c>
      <c r="I48" s="1125"/>
      <c r="J48" s="1125"/>
      <c r="K48" s="1125"/>
    </row>
    <row r="49" spans="8:11">
      <c r="H49" s="1126" t="s">
        <v>83</v>
      </c>
      <c r="I49" s="1126"/>
      <c r="J49" s="843"/>
      <c r="K49" s="843"/>
    </row>
  </sheetData>
  <mergeCells count="14">
    <mergeCell ref="H46:I46"/>
    <mergeCell ref="H47:K47"/>
    <mergeCell ref="H48:K48"/>
    <mergeCell ref="H49:I49"/>
    <mergeCell ref="C2:I2"/>
    <mergeCell ref="C3:I3"/>
    <mergeCell ref="C4:I4"/>
    <mergeCell ref="H7:H10"/>
    <mergeCell ref="I7:I10"/>
    <mergeCell ref="C7:C10"/>
    <mergeCell ref="D7:D10"/>
    <mergeCell ref="E7:E10"/>
    <mergeCell ref="F7:F10"/>
    <mergeCell ref="G7:G10"/>
  </mergeCells>
  <printOptions horizontalCentered="1"/>
  <pageMargins left="0.70866141732283472" right="0.70866141732283472" top="0.23622047244094491" bottom="0" header="0.31496062992125984" footer="0.31496062992125984"/>
  <pageSetup paperSize="9" scale="71" orientation="landscape" r:id="rId1"/>
  <drawing r:id="rId2"/>
</worksheet>
</file>

<file path=xl/worksheets/sheet34.xml><?xml version="1.0" encoding="utf-8"?>
<worksheet xmlns="http://schemas.openxmlformats.org/spreadsheetml/2006/main" xmlns:r="http://schemas.openxmlformats.org/officeDocument/2006/relationships">
  <sheetPr>
    <pageSetUpPr fitToPage="1"/>
  </sheetPr>
  <dimension ref="A1:O45"/>
  <sheetViews>
    <sheetView tabSelected="1" zoomScaleSheetLayoutView="100" workbookViewId="0">
      <selection activeCell="I52" sqref="I52"/>
    </sheetView>
  </sheetViews>
  <sheetFormatPr defaultRowHeight="12.75"/>
  <cols>
    <col min="1" max="1" width="5.140625" style="71" customWidth="1"/>
    <col min="2" max="2" width="22.5703125" style="71" customWidth="1"/>
    <col min="3" max="3" width="8.7109375" style="71" customWidth="1"/>
    <col min="4" max="4" width="12.7109375" style="71" customWidth="1"/>
    <col min="5" max="5" width="10.5703125" style="71" customWidth="1"/>
    <col min="6" max="6" width="12.42578125" style="71" customWidth="1"/>
    <col min="7" max="7" width="7.5703125" style="71" customWidth="1"/>
    <col min="8" max="8" width="7.85546875" style="71" customWidth="1"/>
    <col min="9" max="9" width="10" style="71" customWidth="1"/>
    <col min="10" max="11" width="9.140625" style="71"/>
    <col min="12" max="12" width="10.85546875" style="71" customWidth="1"/>
    <col min="13" max="255" width="9.140625" style="71"/>
    <col min="256" max="256" width="8.28515625" style="71" customWidth="1"/>
    <col min="257" max="257" width="10.140625" style="71" customWidth="1"/>
    <col min="258" max="258" width="8.7109375" style="71" customWidth="1"/>
    <col min="259" max="259" width="12.7109375" style="71" customWidth="1"/>
    <col min="260" max="260" width="10.5703125" style="71" customWidth="1"/>
    <col min="261" max="261" width="12.42578125" style="71" customWidth="1"/>
    <col min="262" max="262" width="7.5703125" style="71" customWidth="1"/>
    <col min="263" max="263" width="7.85546875" style="71" customWidth="1"/>
    <col min="264" max="264" width="10" style="71" customWidth="1"/>
    <col min="265" max="266" width="9.140625" style="71"/>
    <col min="267" max="267" width="10.85546875" style="71" customWidth="1"/>
    <col min="268" max="511" width="9.140625" style="71"/>
    <col min="512" max="512" width="8.28515625" style="71" customWidth="1"/>
    <col min="513" max="513" width="10.140625" style="71" customWidth="1"/>
    <col min="514" max="514" width="8.7109375" style="71" customWidth="1"/>
    <col min="515" max="515" width="12.7109375" style="71" customWidth="1"/>
    <col min="516" max="516" width="10.5703125" style="71" customWidth="1"/>
    <col min="517" max="517" width="12.42578125" style="71" customWidth="1"/>
    <col min="518" max="518" width="7.5703125" style="71" customWidth="1"/>
    <col min="519" max="519" width="7.85546875" style="71" customWidth="1"/>
    <col min="520" max="520" width="10" style="71" customWidth="1"/>
    <col min="521" max="522" width="9.140625" style="71"/>
    <col min="523" max="523" width="10.85546875" style="71" customWidth="1"/>
    <col min="524" max="767" width="9.140625" style="71"/>
    <col min="768" max="768" width="8.28515625" style="71" customWidth="1"/>
    <col min="769" max="769" width="10.140625" style="71" customWidth="1"/>
    <col min="770" max="770" width="8.7109375" style="71" customWidth="1"/>
    <col min="771" max="771" width="12.7109375" style="71" customWidth="1"/>
    <col min="772" max="772" width="10.5703125" style="71" customWidth="1"/>
    <col min="773" max="773" width="12.42578125" style="71" customWidth="1"/>
    <col min="774" max="774" width="7.5703125" style="71" customWidth="1"/>
    <col min="775" max="775" width="7.85546875" style="71" customWidth="1"/>
    <col min="776" max="776" width="10" style="71" customWidth="1"/>
    <col min="777" max="778" width="9.140625" style="71"/>
    <col min="779" max="779" width="10.85546875" style="71" customWidth="1"/>
    <col min="780" max="1023" width="9.140625" style="71"/>
    <col min="1024" max="1024" width="8.28515625" style="71" customWidth="1"/>
    <col min="1025" max="1025" width="10.140625" style="71" customWidth="1"/>
    <col min="1026" max="1026" width="8.7109375" style="71" customWidth="1"/>
    <col min="1027" max="1027" width="12.7109375" style="71" customWidth="1"/>
    <col min="1028" max="1028" width="10.5703125" style="71" customWidth="1"/>
    <col min="1029" max="1029" width="12.42578125" style="71" customWidth="1"/>
    <col min="1030" max="1030" width="7.5703125" style="71" customWidth="1"/>
    <col min="1031" max="1031" width="7.85546875" style="71" customWidth="1"/>
    <col min="1032" max="1032" width="10" style="71" customWidth="1"/>
    <col min="1033" max="1034" width="9.140625" style="71"/>
    <col min="1035" max="1035" width="10.85546875" style="71" customWidth="1"/>
    <col min="1036" max="1279" width="9.140625" style="71"/>
    <col min="1280" max="1280" width="8.28515625" style="71" customWidth="1"/>
    <col min="1281" max="1281" width="10.140625" style="71" customWidth="1"/>
    <col min="1282" max="1282" width="8.7109375" style="71" customWidth="1"/>
    <col min="1283" max="1283" width="12.7109375" style="71" customWidth="1"/>
    <col min="1284" max="1284" width="10.5703125" style="71" customWidth="1"/>
    <col min="1285" max="1285" width="12.42578125" style="71" customWidth="1"/>
    <col min="1286" max="1286" width="7.5703125" style="71" customWidth="1"/>
    <col min="1287" max="1287" width="7.85546875" style="71" customWidth="1"/>
    <col min="1288" max="1288" width="10" style="71" customWidth="1"/>
    <col min="1289" max="1290" width="9.140625" style="71"/>
    <col min="1291" max="1291" width="10.85546875" style="71" customWidth="1"/>
    <col min="1292" max="1535" width="9.140625" style="71"/>
    <col min="1536" max="1536" width="8.28515625" style="71" customWidth="1"/>
    <col min="1537" max="1537" width="10.140625" style="71" customWidth="1"/>
    <col min="1538" max="1538" width="8.7109375" style="71" customWidth="1"/>
    <col min="1539" max="1539" width="12.7109375" style="71" customWidth="1"/>
    <col min="1540" max="1540" width="10.5703125" style="71" customWidth="1"/>
    <col min="1541" max="1541" width="12.42578125" style="71" customWidth="1"/>
    <col min="1542" max="1542" width="7.5703125" style="71" customWidth="1"/>
    <col min="1543" max="1543" width="7.85546875" style="71" customWidth="1"/>
    <col min="1544" max="1544" width="10" style="71" customWidth="1"/>
    <col min="1545" max="1546" width="9.140625" style="71"/>
    <col min="1547" max="1547" width="10.85546875" style="71" customWidth="1"/>
    <col min="1548" max="1791" width="9.140625" style="71"/>
    <col min="1792" max="1792" width="8.28515625" style="71" customWidth="1"/>
    <col min="1793" max="1793" width="10.140625" style="71" customWidth="1"/>
    <col min="1794" max="1794" width="8.7109375" style="71" customWidth="1"/>
    <col min="1795" max="1795" width="12.7109375" style="71" customWidth="1"/>
    <col min="1796" max="1796" width="10.5703125" style="71" customWidth="1"/>
    <col min="1797" max="1797" width="12.42578125" style="71" customWidth="1"/>
    <col min="1798" max="1798" width="7.5703125" style="71" customWidth="1"/>
    <col min="1799" max="1799" width="7.85546875" style="71" customWidth="1"/>
    <col min="1800" max="1800" width="10" style="71" customWidth="1"/>
    <col min="1801" max="1802" width="9.140625" style="71"/>
    <col min="1803" max="1803" width="10.85546875" style="71" customWidth="1"/>
    <col min="1804" max="2047" width="9.140625" style="71"/>
    <col min="2048" max="2048" width="8.28515625" style="71" customWidth="1"/>
    <col min="2049" max="2049" width="10.140625" style="71" customWidth="1"/>
    <col min="2050" max="2050" width="8.7109375" style="71" customWidth="1"/>
    <col min="2051" max="2051" width="12.7109375" style="71" customWidth="1"/>
    <col min="2052" max="2052" width="10.5703125" style="71" customWidth="1"/>
    <col min="2053" max="2053" width="12.42578125" style="71" customWidth="1"/>
    <col min="2054" max="2054" width="7.5703125" style="71" customWidth="1"/>
    <col min="2055" max="2055" width="7.85546875" style="71" customWidth="1"/>
    <col min="2056" max="2056" width="10" style="71" customWidth="1"/>
    <col min="2057" max="2058" width="9.140625" style="71"/>
    <col min="2059" max="2059" width="10.85546875" style="71" customWidth="1"/>
    <col min="2060" max="2303" width="9.140625" style="71"/>
    <col min="2304" max="2304" width="8.28515625" style="71" customWidth="1"/>
    <col min="2305" max="2305" width="10.140625" style="71" customWidth="1"/>
    <col min="2306" max="2306" width="8.7109375" style="71" customWidth="1"/>
    <col min="2307" max="2307" width="12.7109375" style="71" customWidth="1"/>
    <col min="2308" max="2308" width="10.5703125" style="71" customWidth="1"/>
    <col min="2309" max="2309" width="12.42578125" style="71" customWidth="1"/>
    <col min="2310" max="2310" width="7.5703125" style="71" customWidth="1"/>
    <col min="2311" max="2311" width="7.85546875" style="71" customWidth="1"/>
    <col min="2312" max="2312" width="10" style="71" customWidth="1"/>
    <col min="2313" max="2314" width="9.140625" style="71"/>
    <col min="2315" max="2315" width="10.85546875" style="71" customWidth="1"/>
    <col min="2316" max="2559" width="9.140625" style="71"/>
    <col min="2560" max="2560" width="8.28515625" style="71" customWidth="1"/>
    <col min="2561" max="2561" width="10.140625" style="71" customWidth="1"/>
    <col min="2562" max="2562" width="8.7109375" style="71" customWidth="1"/>
    <col min="2563" max="2563" width="12.7109375" style="71" customWidth="1"/>
    <col min="2564" max="2564" width="10.5703125" style="71" customWidth="1"/>
    <col min="2565" max="2565" width="12.42578125" style="71" customWidth="1"/>
    <col min="2566" max="2566" width="7.5703125" style="71" customWidth="1"/>
    <col min="2567" max="2567" width="7.85546875" style="71" customWidth="1"/>
    <col min="2568" max="2568" width="10" style="71" customWidth="1"/>
    <col min="2569" max="2570" width="9.140625" style="71"/>
    <col min="2571" max="2571" width="10.85546875" style="71" customWidth="1"/>
    <col min="2572" max="2815" width="9.140625" style="71"/>
    <col min="2816" max="2816" width="8.28515625" style="71" customWidth="1"/>
    <col min="2817" max="2817" width="10.140625" style="71" customWidth="1"/>
    <col min="2818" max="2818" width="8.7109375" style="71" customWidth="1"/>
    <col min="2819" max="2819" width="12.7109375" style="71" customWidth="1"/>
    <col min="2820" max="2820" width="10.5703125" style="71" customWidth="1"/>
    <col min="2821" max="2821" width="12.42578125" style="71" customWidth="1"/>
    <col min="2822" max="2822" width="7.5703125" style="71" customWidth="1"/>
    <col min="2823" max="2823" width="7.85546875" style="71" customWidth="1"/>
    <col min="2824" max="2824" width="10" style="71" customWidth="1"/>
    <col min="2825" max="2826" width="9.140625" style="71"/>
    <col min="2827" max="2827" width="10.85546875" style="71" customWidth="1"/>
    <col min="2828" max="3071" width="9.140625" style="71"/>
    <col min="3072" max="3072" width="8.28515625" style="71" customWidth="1"/>
    <col min="3073" max="3073" width="10.140625" style="71" customWidth="1"/>
    <col min="3074" max="3074" width="8.7109375" style="71" customWidth="1"/>
    <col min="3075" max="3075" width="12.7109375" style="71" customWidth="1"/>
    <col min="3076" max="3076" width="10.5703125" style="71" customWidth="1"/>
    <col min="3077" max="3077" width="12.42578125" style="71" customWidth="1"/>
    <col min="3078" max="3078" width="7.5703125" style="71" customWidth="1"/>
    <col min="3079" max="3079" width="7.85546875" style="71" customWidth="1"/>
    <col min="3080" max="3080" width="10" style="71" customWidth="1"/>
    <col min="3081" max="3082" width="9.140625" style="71"/>
    <col min="3083" max="3083" width="10.85546875" style="71" customWidth="1"/>
    <col min="3084" max="3327" width="9.140625" style="71"/>
    <col min="3328" max="3328" width="8.28515625" style="71" customWidth="1"/>
    <col min="3329" max="3329" width="10.140625" style="71" customWidth="1"/>
    <col min="3330" max="3330" width="8.7109375" style="71" customWidth="1"/>
    <col min="3331" max="3331" width="12.7109375" style="71" customWidth="1"/>
    <col min="3332" max="3332" width="10.5703125" style="71" customWidth="1"/>
    <col min="3333" max="3333" width="12.42578125" style="71" customWidth="1"/>
    <col min="3334" max="3334" width="7.5703125" style="71" customWidth="1"/>
    <col min="3335" max="3335" width="7.85546875" style="71" customWidth="1"/>
    <col min="3336" max="3336" width="10" style="71" customWidth="1"/>
    <col min="3337" max="3338" width="9.140625" style="71"/>
    <col min="3339" max="3339" width="10.85546875" style="71" customWidth="1"/>
    <col min="3340" max="3583" width="9.140625" style="71"/>
    <col min="3584" max="3584" width="8.28515625" style="71" customWidth="1"/>
    <col min="3585" max="3585" width="10.140625" style="71" customWidth="1"/>
    <col min="3586" max="3586" width="8.7109375" style="71" customWidth="1"/>
    <col min="3587" max="3587" width="12.7109375" style="71" customWidth="1"/>
    <col min="3588" max="3588" width="10.5703125" style="71" customWidth="1"/>
    <col min="3589" max="3589" width="12.42578125" style="71" customWidth="1"/>
    <col min="3590" max="3590" width="7.5703125" style="71" customWidth="1"/>
    <col min="3591" max="3591" width="7.85546875" style="71" customWidth="1"/>
    <col min="3592" max="3592" width="10" style="71" customWidth="1"/>
    <col min="3593" max="3594" width="9.140625" style="71"/>
    <col min="3595" max="3595" width="10.85546875" style="71" customWidth="1"/>
    <col min="3596" max="3839" width="9.140625" style="71"/>
    <col min="3840" max="3840" width="8.28515625" style="71" customWidth="1"/>
    <col min="3841" max="3841" width="10.140625" style="71" customWidth="1"/>
    <col min="3842" max="3842" width="8.7109375" style="71" customWidth="1"/>
    <col min="3843" max="3843" width="12.7109375" style="71" customWidth="1"/>
    <col min="3844" max="3844" width="10.5703125" style="71" customWidth="1"/>
    <col min="3845" max="3845" width="12.42578125" style="71" customWidth="1"/>
    <col min="3846" max="3846" width="7.5703125" style="71" customWidth="1"/>
    <col min="3847" max="3847" width="7.85546875" style="71" customWidth="1"/>
    <col min="3848" max="3848" width="10" style="71" customWidth="1"/>
    <col min="3849" max="3850" width="9.140625" style="71"/>
    <col min="3851" max="3851" width="10.85546875" style="71" customWidth="1"/>
    <col min="3852" max="4095" width="9.140625" style="71"/>
    <col min="4096" max="4096" width="8.28515625" style="71" customWidth="1"/>
    <col min="4097" max="4097" width="10.140625" style="71" customWidth="1"/>
    <col min="4098" max="4098" width="8.7109375" style="71" customWidth="1"/>
    <col min="4099" max="4099" width="12.7109375" style="71" customWidth="1"/>
    <col min="4100" max="4100" width="10.5703125" style="71" customWidth="1"/>
    <col min="4101" max="4101" width="12.42578125" style="71" customWidth="1"/>
    <col min="4102" max="4102" width="7.5703125" style="71" customWidth="1"/>
    <col min="4103" max="4103" width="7.85546875" style="71" customWidth="1"/>
    <col min="4104" max="4104" width="10" style="71" customWidth="1"/>
    <col min="4105" max="4106" width="9.140625" style="71"/>
    <col min="4107" max="4107" width="10.85546875" style="71" customWidth="1"/>
    <col min="4108" max="4351" width="9.140625" style="71"/>
    <col min="4352" max="4352" width="8.28515625" style="71" customWidth="1"/>
    <col min="4353" max="4353" width="10.140625" style="71" customWidth="1"/>
    <col min="4354" max="4354" width="8.7109375" style="71" customWidth="1"/>
    <col min="4355" max="4355" width="12.7109375" style="71" customWidth="1"/>
    <col min="4356" max="4356" width="10.5703125" style="71" customWidth="1"/>
    <col min="4357" max="4357" width="12.42578125" style="71" customWidth="1"/>
    <col min="4358" max="4358" width="7.5703125" style="71" customWidth="1"/>
    <col min="4359" max="4359" width="7.85546875" style="71" customWidth="1"/>
    <col min="4360" max="4360" width="10" style="71" customWidth="1"/>
    <col min="4361" max="4362" width="9.140625" style="71"/>
    <col min="4363" max="4363" width="10.85546875" style="71" customWidth="1"/>
    <col min="4364" max="4607" width="9.140625" style="71"/>
    <col min="4608" max="4608" width="8.28515625" style="71" customWidth="1"/>
    <col min="4609" max="4609" width="10.140625" style="71" customWidth="1"/>
    <col min="4610" max="4610" width="8.7109375" style="71" customWidth="1"/>
    <col min="4611" max="4611" width="12.7109375" style="71" customWidth="1"/>
    <col min="4612" max="4612" width="10.5703125" style="71" customWidth="1"/>
    <col min="4613" max="4613" width="12.42578125" style="71" customWidth="1"/>
    <col min="4614" max="4614" width="7.5703125" style="71" customWidth="1"/>
    <col min="4615" max="4615" width="7.85546875" style="71" customWidth="1"/>
    <col min="4616" max="4616" width="10" style="71" customWidth="1"/>
    <col min="4617" max="4618" width="9.140625" style="71"/>
    <col min="4619" max="4619" width="10.85546875" style="71" customWidth="1"/>
    <col min="4620" max="4863" width="9.140625" style="71"/>
    <col min="4864" max="4864" width="8.28515625" style="71" customWidth="1"/>
    <col min="4865" max="4865" width="10.140625" style="71" customWidth="1"/>
    <col min="4866" max="4866" width="8.7109375" style="71" customWidth="1"/>
    <col min="4867" max="4867" width="12.7109375" style="71" customWidth="1"/>
    <col min="4868" max="4868" width="10.5703125" style="71" customWidth="1"/>
    <col min="4869" max="4869" width="12.42578125" style="71" customWidth="1"/>
    <col min="4870" max="4870" width="7.5703125" style="71" customWidth="1"/>
    <col min="4871" max="4871" width="7.85546875" style="71" customWidth="1"/>
    <col min="4872" max="4872" width="10" style="71" customWidth="1"/>
    <col min="4873" max="4874" width="9.140625" style="71"/>
    <col min="4875" max="4875" width="10.85546875" style="71" customWidth="1"/>
    <col min="4876" max="5119" width="9.140625" style="71"/>
    <col min="5120" max="5120" width="8.28515625" style="71" customWidth="1"/>
    <col min="5121" max="5121" width="10.140625" style="71" customWidth="1"/>
    <col min="5122" max="5122" width="8.7109375" style="71" customWidth="1"/>
    <col min="5123" max="5123" width="12.7109375" style="71" customWidth="1"/>
    <col min="5124" max="5124" width="10.5703125" style="71" customWidth="1"/>
    <col min="5125" max="5125" width="12.42578125" style="71" customWidth="1"/>
    <col min="5126" max="5126" width="7.5703125" style="71" customWidth="1"/>
    <col min="5127" max="5127" width="7.85546875" style="71" customWidth="1"/>
    <col min="5128" max="5128" width="10" style="71" customWidth="1"/>
    <col min="5129" max="5130" width="9.140625" style="71"/>
    <col min="5131" max="5131" width="10.85546875" style="71" customWidth="1"/>
    <col min="5132" max="5375" width="9.140625" style="71"/>
    <col min="5376" max="5376" width="8.28515625" style="71" customWidth="1"/>
    <col min="5377" max="5377" width="10.140625" style="71" customWidth="1"/>
    <col min="5378" max="5378" width="8.7109375" style="71" customWidth="1"/>
    <col min="5379" max="5379" width="12.7109375" style="71" customWidth="1"/>
    <col min="5380" max="5380" width="10.5703125" style="71" customWidth="1"/>
    <col min="5381" max="5381" width="12.42578125" style="71" customWidth="1"/>
    <col min="5382" max="5382" width="7.5703125" style="71" customWidth="1"/>
    <col min="5383" max="5383" width="7.85546875" style="71" customWidth="1"/>
    <col min="5384" max="5384" width="10" style="71" customWidth="1"/>
    <col min="5385" max="5386" width="9.140625" style="71"/>
    <col min="5387" max="5387" width="10.85546875" style="71" customWidth="1"/>
    <col min="5388" max="5631" width="9.140625" style="71"/>
    <col min="5632" max="5632" width="8.28515625" style="71" customWidth="1"/>
    <col min="5633" max="5633" width="10.140625" style="71" customWidth="1"/>
    <col min="5634" max="5634" width="8.7109375" style="71" customWidth="1"/>
    <col min="5635" max="5635" width="12.7109375" style="71" customWidth="1"/>
    <col min="5636" max="5636" width="10.5703125" style="71" customWidth="1"/>
    <col min="5637" max="5637" width="12.42578125" style="71" customWidth="1"/>
    <col min="5638" max="5638" width="7.5703125" style="71" customWidth="1"/>
    <col min="5639" max="5639" width="7.85546875" style="71" customWidth="1"/>
    <col min="5640" max="5640" width="10" style="71" customWidth="1"/>
    <col min="5641" max="5642" width="9.140625" style="71"/>
    <col min="5643" max="5643" width="10.85546875" style="71" customWidth="1"/>
    <col min="5644" max="5887" width="9.140625" style="71"/>
    <col min="5888" max="5888" width="8.28515625" style="71" customWidth="1"/>
    <col min="5889" max="5889" width="10.140625" style="71" customWidth="1"/>
    <col min="5890" max="5890" width="8.7109375" style="71" customWidth="1"/>
    <col min="5891" max="5891" width="12.7109375" style="71" customWidth="1"/>
    <col min="5892" max="5892" width="10.5703125" style="71" customWidth="1"/>
    <col min="5893" max="5893" width="12.42578125" style="71" customWidth="1"/>
    <col min="5894" max="5894" width="7.5703125" style="71" customWidth="1"/>
    <col min="5895" max="5895" width="7.85546875" style="71" customWidth="1"/>
    <col min="5896" max="5896" width="10" style="71" customWidth="1"/>
    <col min="5897" max="5898" width="9.140625" style="71"/>
    <col min="5899" max="5899" width="10.85546875" style="71" customWidth="1"/>
    <col min="5900" max="6143" width="9.140625" style="71"/>
    <col min="6144" max="6144" width="8.28515625" style="71" customWidth="1"/>
    <col min="6145" max="6145" width="10.140625" style="71" customWidth="1"/>
    <col min="6146" max="6146" width="8.7109375" style="71" customWidth="1"/>
    <col min="6147" max="6147" width="12.7109375" style="71" customWidth="1"/>
    <col min="6148" max="6148" width="10.5703125" style="71" customWidth="1"/>
    <col min="6149" max="6149" width="12.42578125" style="71" customWidth="1"/>
    <col min="6150" max="6150" width="7.5703125" style="71" customWidth="1"/>
    <col min="6151" max="6151" width="7.85546875" style="71" customWidth="1"/>
    <col min="6152" max="6152" width="10" style="71" customWidth="1"/>
    <col min="6153" max="6154" width="9.140625" style="71"/>
    <col min="6155" max="6155" width="10.85546875" style="71" customWidth="1"/>
    <col min="6156" max="6399" width="9.140625" style="71"/>
    <col min="6400" max="6400" width="8.28515625" style="71" customWidth="1"/>
    <col min="6401" max="6401" width="10.140625" style="71" customWidth="1"/>
    <col min="6402" max="6402" width="8.7109375" style="71" customWidth="1"/>
    <col min="6403" max="6403" width="12.7109375" style="71" customWidth="1"/>
    <col min="6404" max="6404" width="10.5703125" style="71" customWidth="1"/>
    <col min="6405" max="6405" width="12.42578125" style="71" customWidth="1"/>
    <col min="6406" max="6406" width="7.5703125" style="71" customWidth="1"/>
    <col min="6407" max="6407" width="7.85546875" style="71" customWidth="1"/>
    <col min="6408" max="6408" width="10" style="71" customWidth="1"/>
    <col min="6409" max="6410" width="9.140625" style="71"/>
    <col min="6411" max="6411" width="10.85546875" style="71" customWidth="1"/>
    <col min="6412" max="6655" width="9.140625" style="71"/>
    <col min="6656" max="6656" width="8.28515625" style="71" customWidth="1"/>
    <col min="6657" max="6657" width="10.140625" style="71" customWidth="1"/>
    <col min="6658" max="6658" width="8.7109375" style="71" customWidth="1"/>
    <col min="6659" max="6659" width="12.7109375" style="71" customWidth="1"/>
    <col min="6660" max="6660" width="10.5703125" style="71" customWidth="1"/>
    <col min="6661" max="6661" width="12.42578125" style="71" customWidth="1"/>
    <col min="6662" max="6662" width="7.5703125" style="71" customWidth="1"/>
    <col min="6663" max="6663" width="7.85546875" style="71" customWidth="1"/>
    <col min="6664" max="6664" width="10" style="71" customWidth="1"/>
    <col min="6665" max="6666" width="9.140625" style="71"/>
    <col min="6667" max="6667" width="10.85546875" style="71" customWidth="1"/>
    <col min="6668" max="6911" width="9.140625" style="71"/>
    <col min="6912" max="6912" width="8.28515625" style="71" customWidth="1"/>
    <col min="6913" max="6913" width="10.140625" style="71" customWidth="1"/>
    <col min="6914" max="6914" width="8.7109375" style="71" customWidth="1"/>
    <col min="6915" max="6915" width="12.7109375" style="71" customWidth="1"/>
    <col min="6916" max="6916" width="10.5703125" style="71" customWidth="1"/>
    <col min="6917" max="6917" width="12.42578125" style="71" customWidth="1"/>
    <col min="6918" max="6918" width="7.5703125" style="71" customWidth="1"/>
    <col min="6919" max="6919" width="7.85546875" style="71" customWidth="1"/>
    <col min="6920" max="6920" width="10" style="71" customWidth="1"/>
    <col min="6921" max="6922" width="9.140625" style="71"/>
    <col min="6923" max="6923" width="10.85546875" style="71" customWidth="1"/>
    <col min="6924" max="7167" width="9.140625" style="71"/>
    <col min="7168" max="7168" width="8.28515625" style="71" customWidth="1"/>
    <col min="7169" max="7169" width="10.140625" style="71" customWidth="1"/>
    <col min="7170" max="7170" width="8.7109375" style="71" customWidth="1"/>
    <col min="7171" max="7171" width="12.7109375" style="71" customWidth="1"/>
    <col min="7172" max="7172" width="10.5703125" style="71" customWidth="1"/>
    <col min="7173" max="7173" width="12.42578125" style="71" customWidth="1"/>
    <col min="7174" max="7174" width="7.5703125" style="71" customWidth="1"/>
    <col min="7175" max="7175" width="7.85546875" style="71" customWidth="1"/>
    <col min="7176" max="7176" width="10" style="71" customWidth="1"/>
    <col min="7177" max="7178" width="9.140625" style="71"/>
    <col min="7179" max="7179" width="10.85546875" style="71" customWidth="1"/>
    <col min="7180" max="7423" width="9.140625" style="71"/>
    <col min="7424" max="7424" width="8.28515625" style="71" customWidth="1"/>
    <col min="7425" max="7425" width="10.140625" style="71" customWidth="1"/>
    <col min="7426" max="7426" width="8.7109375" style="71" customWidth="1"/>
    <col min="7427" max="7427" width="12.7109375" style="71" customWidth="1"/>
    <col min="7428" max="7428" width="10.5703125" style="71" customWidth="1"/>
    <col min="7429" max="7429" width="12.42578125" style="71" customWidth="1"/>
    <col min="7430" max="7430" width="7.5703125" style="71" customWidth="1"/>
    <col min="7431" max="7431" width="7.85546875" style="71" customWidth="1"/>
    <col min="7432" max="7432" width="10" style="71" customWidth="1"/>
    <col min="7433" max="7434" width="9.140625" style="71"/>
    <col min="7435" max="7435" width="10.85546875" style="71" customWidth="1"/>
    <col min="7436" max="7679" width="9.140625" style="71"/>
    <col min="7680" max="7680" width="8.28515625" style="71" customWidth="1"/>
    <col min="7681" max="7681" width="10.140625" style="71" customWidth="1"/>
    <col min="7682" max="7682" width="8.7109375" style="71" customWidth="1"/>
    <col min="7683" max="7683" width="12.7109375" style="71" customWidth="1"/>
    <col min="7684" max="7684" width="10.5703125" style="71" customWidth="1"/>
    <col min="7685" max="7685" width="12.42578125" style="71" customWidth="1"/>
    <col min="7686" max="7686" width="7.5703125" style="71" customWidth="1"/>
    <col min="7687" max="7687" width="7.85546875" style="71" customWidth="1"/>
    <col min="7688" max="7688" width="10" style="71" customWidth="1"/>
    <col min="7689" max="7690" width="9.140625" style="71"/>
    <col min="7691" max="7691" width="10.85546875" style="71" customWidth="1"/>
    <col min="7692" max="7935" width="9.140625" style="71"/>
    <col min="7936" max="7936" width="8.28515625" style="71" customWidth="1"/>
    <col min="7937" max="7937" width="10.140625" style="71" customWidth="1"/>
    <col min="7938" max="7938" width="8.7109375" style="71" customWidth="1"/>
    <col min="7939" max="7939" width="12.7109375" style="71" customWidth="1"/>
    <col min="7940" max="7940" width="10.5703125" style="71" customWidth="1"/>
    <col min="7941" max="7941" width="12.42578125" style="71" customWidth="1"/>
    <col min="7942" max="7942" width="7.5703125" style="71" customWidth="1"/>
    <col min="7943" max="7943" width="7.85546875" style="71" customWidth="1"/>
    <col min="7944" max="7944" width="10" style="71" customWidth="1"/>
    <col min="7945" max="7946" width="9.140625" style="71"/>
    <col min="7947" max="7947" width="10.85546875" style="71" customWidth="1"/>
    <col min="7948" max="8191" width="9.140625" style="71"/>
    <col min="8192" max="8192" width="8.28515625" style="71" customWidth="1"/>
    <col min="8193" max="8193" width="10.140625" style="71" customWidth="1"/>
    <col min="8194" max="8194" width="8.7109375" style="71" customWidth="1"/>
    <col min="8195" max="8195" width="12.7109375" style="71" customWidth="1"/>
    <col min="8196" max="8196" width="10.5703125" style="71" customWidth="1"/>
    <col min="8197" max="8197" width="12.42578125" style="71" customWidth="1"/>
    <col min="8198" max="8198" width="7.5703125" style="71" customWidth="1"/>
    <col min="8199" max="8199" width="7.85546875" style="71" customWidth="1"/>
    <col min="8200" max="8200" width="10" style="71" customWidth="1"/>
    <col min="8201" max="8202" width="9.140625" style="71"/>
    <col min="8203" max="8203" width="10.85546875" style="71" customWidth="1"/>
    <col min="8204" max="8447" width="9.140625" style="71"/>
    <col min="8448" max="8448" width="8.28515625" style="71" customWidth="1"/>
    <col min="8449" max="8449" width="10.140625" style="71" customWidth="1"/>
    <col min="8450" max="8450" width="8.7109375" style="71" customWidth="1"/>
    <col min="8451" max="8451" width="12.7109375" style="71" customWidth="1"/>
    <col min="8452" max="8452" width="10.5703125" style="71" customWidth="1"/>
    <col min="8453" max="8453" width="12.42578125" style="71" customWidth="1"/>
    <col min="8454" max="8454" width="7.5703125" style="71" customWidth="1"/>
    <col min="8455" max="8455" width="7.85546875" style="71" customWidth="1"/>
    <col min="8456" max="8456" width="10" style="71" customWidth="1"/>
    <col min="8457" max="8458" width="9.140625" style="71"/>
    <col min="8459" max="8459" width="10.85546875" style="71" customWidth="1"/>
    <col min="8460" max="8703" width="9.140625" style="71"/>
    <col min="8704" max="8704" width="8.28515625" style="71" customWidth="1"/>
    <col min="8705" max="8705" width="10.140625" style="71" customWidth="1"/>
    <col min="8706" max="8706" width="8.7109375" style="71" customWidth="1"/>
    <col min="8707" max="8707" width="12.7109375" style="71" customWidth="1"/>
    <col min="8708" max="8708" width="10.5703125" style="71" customWidth="1"/>
    <col min="8709" max="8709" width="12.42578125" style="71" customWidth="1"/>
    <col min="8710" max="8710" width="7.5703125" style="71" customWidth="1"/>
    <col min="8711" max="8711" width="7.85546875" style="71" customWidth="1"/>
    <col min="8712" max="8712" width="10" style="71" customWidth="1"/>
    <col min="8713" max="8714" width="9.140625" style="71"/>
    <col min="8715" max="8715" width="10.85546875" style="71" customWidth="1"/>
    <col min="8716" max="8959" width="9.140625" style="71"/>
    <col min="8960" max="8960" width="8.28515625" style="71" customWidth="1"/>
    <col min="8961" max="8961" width="10.140625" style="71" customWidth="1"/>
    <col min="8962" max="8962" width="8.7109375" style="71" customWidth="1"/>
    <col min="8963" max="8963" width="12.7109375" style="71" customWidth="1"/>
    <col min="8964" max="8964" width="10.5703125" style="71" customWidth="1"/>
    <col min="8965" max="8965" width="12.42578125" style="71" customWidth="1"/>
    <col min="8966" max="8966" width="7.5703125" style="71" customWidth="1"/>
    <col min="8967" max="8967" width="7.85546875" style="71" customWidth="1"/>
    <col min="8968" max="8968" width="10" style="71" customWidth="1"/>
    <col min="8969" max="8970" width="9.140625" style="71"/>
    <col min="8971" max="8971" width="10.85546875" style="71" customWidth="1"/>
    <col min="8972" max="9215" width="9.140625" style="71"/>
    <col min="9216" max="9216" width="8.28515625" style="71" customWidth="1"/>
    <col min="9217" max="9217" width="10.140625" style="71" customWidth="1"/>
    <col min="9218" max="9218" width="8.7109375" style="71" customWidth="1"/>
    <col min="9219" max="9219" width="12.7109375" style="71" customWidth="1"/>
    <col min="9220" max="9220" width="10.5703125" style="71" customWidth="1"/>
    <col min="9221" max="9221" width="12.42578125" style="71" customWidth="1"/>
    <col min="9222" max="9222" width="7.5703125" style="71" customWidth="1"/>
    <col min="9223" max="9223" width="7.85546875" style="71" customWidth="1"/>
    <col min="9224" max="9224" width="10" style="71" customWidth="1"/>
    <col min="9225" max="9226" width="9.140625" style="71"/>
    <col min="9227" max="9227" width="10.85546875" style="71" customWidth="1"/>
    <col min="9228" max="9471" width="9.140625" style="71"/>
    <col min="9472" max="9472" width="8.28515625" style="71" customWidth="1"/>
    <col min="9473" max="9473" width="10.140625" style="71" customWidth="1"/>
    <col min="9474" max="9474" width="8.7109375" style="71" customWidth="1"/>
    <col min="9475" max="9475" width="12.7109375" style="71" customWidth="1"/>
    <col min="9476" max="9476" width="10.5703125" style="71" customWidth="1"/>
    <col min="9477" max="9477" width="12.42578125" style="71" customWidth="1"/>
    <col min="9478" max="9478" width="7.5703125" style="71" customWidth="1"/>
    <col min="9479" max="9479" width="7.85546875" style="71" customWidth="1"/>
    <col min="9480" max="9480" width="10" style="71" customWidth="1"/>
    <col min="9481" max="9482" width="9.140625" style="71"/>
    <col min="9483" max="9483" width="10.85546875" style="71" customWidth="1"/>
    <col min="9484" max="9727" width="9.140625" style="71"/>
    <col min="9728" max="9728" width="8.28515625" style="71" customWidth="1"/>
    <col min="9729" max="9729" width="10.140625" style="71" customWidth="1"/>
    <col min="9730" max="9730" width="8.7109375" style="71" customWidth="1"/>
    <col min="9731" max="9731" width="12.7109375" style="71" customWidth="1"/>
    <col min="9732" max="9732" width="10.5703125" style="71" customWidth="1"/>
    <col min="9733" max="9733" width="12.42578125" style="71" customWidth="1"/>
    <col min="9734" max="9734" width="7.5703125" style="71" customWidth="1"/>
    <col min="9735" max="9735" width="7.85546875" style="71" customWidth="1"/>
    <col min="9736" max="9736" width="10" style="71" customWidth="1"/>
    <col min="9737" max="9738" width="9.140625" style="71"/>
    <col min="9739" max="9739" width="10.85546875" style="71" customWidth="1"/>
    <col min="9740" max="9983" width="9.140625" style="71"/>
    <col min="9984" max="9984" width="8.28515625" style="71" customWidth="1"/>
    <col min="9985" max="9985" width="10.140625" style="71" customWidth="1"/>
    <col min="9986" max="9986" width="8.7109375" style="71" customWidth="1"/>
    <col min="9987" max="9987" width="12.7109375" style="71" customWidth="1"/>
    <col min="9988" max="9988" width="10.5703125" style="71" customWidth="1"/>
    <col min="9989" max="9989" width="12.42578125" style="71" customWidth="1"/>
    <col min="9990" max="9990" width="7.5703125" style="71" customWidth="1"/>
    <col min="9991" max="9991" width="7.85546875" style="71" customWidth="1"/>
    <col min="9992" max="9992" width="10" style="71" customWidth="1"/>
    <col min="9993" max="9994" width="9.140625" style="71"/>
    <col min="9995" max="9995" width="10.85546875" style="71" customWidth="1"/>
    <col min="9996" max="10239" width="9.140625" style="71"/>
    <col min="10240" max="10240" width="8.28515625" style="71" customWidth="1"/>
    <col min="10241" max="10241" width="10.140625" style="71" customWidth="1"/>
    <col min="10242" max="10242" width="8.7109375" style="71" customWidth="1"/>
    <col min="10243" max="10243" width="12.7109375" style="71" customWidth="1"/>
    <col min="10244" max="10244" width="10.5703125" style="71" customWidth="1"/>
    <col min="10245" max="10245" width="12.42578125" style="71" customWidth="1"/>
    <col min="10246" max="10246" width="7.5703125" style="71" customWidth="1"/>
    <col min="10247" max="10247" width="7.85546875" style="71" customWidth="1"/>
    <col min="10248" max="10248" width="10" style="71" customWidth="1"/>
    <col min="10249" max="10250" width="9.140625" style="71"/>
    <col min="10251" max="10251" width="10.85546875" style="71" customWidth="1"/>
    <col min="10252" max="10495" width="9.140625" style="71"/>
    <col min="10496" max="10496" width="8.28515625" style="71" customWidth="1"/>
    <col min="10497" max="10497" width="10.140625" style="71" customWidth="1"/>
    <col min="10498" max="10498" width="8.7109375" style="71" customWidth="1"/>
    <col min="10499" max="10499" width="12.7109375" style="71" customWidth="1"/>
    <col min="10500" max="10500" width="10.5703125" style="71" customWidth="1"/>
    <col min="10501" max="10501" width="12.42578125" style="71" customWidth="1"/>
    <col min="10502" max="10502" width="7.5703125" style="71" customWidth="1"/>
    <col min="10503" max="10503" width="7.85546875" style="71" customWidth="1"/>
    <col min="10504" max="10504" width="10" style="71" customWidth="1"/>
    <col min="10505" max="10506" width="9.140625" style="71"/>
    <col min="10507" max="10507" width="10.85546875" style="71" customWidth="1"/>
    <col min="10508" max="10751" width="9.140625" style="71"/>
    <col min="10752" max="10752" width="8.28515625" style="71" customWidth="1"/>
    <col min="10753" max="10753" width="10.140625" style="71" customWidth="1"/>
    <col min="10754" max="10754" width="8.7109375" style="71" customWidth="1"/>
    <col min="10755" max="10755" width="12.7109375" style="71" customWidth="1"/>
    <col min="10756" max="10756" width="10.5703125" style="71" customWidth="1"/>
    <col min="10757" max="10757" width="12.42578125" style="71" customWidth="1"/>
    <col min="10758" max="10758" width="7.5703125" style="71" customWidth="1"/>
    <col min="10759" max="10759" width="7.85546875" style="71" customWidth="1"/>
    <col min="10760" max="10760" width="10" style="71" customWidth="1"/>
    <col min="10761" max="10762" width="9.140625" style="71"/>
    <col min="10763" max="10763" width="10.85546875" style="71" customWidth="1"/>
    <col min="10764" max="11007" width="9.140625" style="71"/>
    <col min="11008" max="11008" width="8.28515625" style="71" customWidth="1"/>
    <col min="11009" max="11009" width="10.140625" style="71" customWidth="1"/>
    <col min="11010" max="11010" width="8.7109375" style="71" customWidth="1"/>
    <col min="11011" max="11011" width="12.7109375" style="71" customWidth="1"/>
    <col min="11012" max="11012" width="10.5703125" style="71" customWidth="1"/>
    <col min="11013" max="11013" width="12.42578125" style="71" customWidth="1"/>
    <col min="11014" max="11014" width="7.5703125" style="71" customWidth="1"/>
    <col min="11015" max="11015" width="7.85546875" style="71" customWidth="1"/>
    <col min="11016" max="11016" width="10" style="71" customWidth="1"/>
    <col min="11017" max="11018" width="9.140625" style="71"/>
    <col min="11019" max="11019" width="10.85546875" style="71" customWidth="1"/>
    <col min="11020" max="11263" width="9.140625" style="71"/>
    <col min="11264" max="11264" width="8.28515625" style="71" customWidth="1"/>
    <col min="11265" max="11265" width="10.140625" style="71" customWidth="1"/>
    <col min="11266" max="11266" width="8.7109375" style="71" customWidth="1"/>
    <col min="11267" max="11267" width="12.7109375" style="71" customWidth="1"/>
    <col min="11268" max="11268" width="10.5703125" style="71" customWidth="1"/>
    <col min="11269" max="11269" width="12.42578125" style="71" customWidth="1"/>
    <col min="11270" max="11270" width="7.5703125" style="71" customWidth="1"/>
    <col min="11271" max="11271" width="7.85546875" style="71" customWidth="1"/>
    <col min="11272" max="11272" width="10" style="71" customWidth="1"/>
    <col min="11273" max="11274" width="9.140625" style="71"/>
    <col min="11275" max="11275" width="10.85546875" style="71" customWidth="1"/>
    <col min="11276" max="11519" width="9.140625" style="71"/>
    <col min="11520" max="11520" width="8.28515625" style="71" customWidth="1"/>
    <col min="11521" max="11521" width="10.140625" style="71" customWidth="1"/>
    <col min="11522" max="11522" width="8.7109375" style="71" customWidth="1"/>
    <col min="11523" max="11523" width="12.7109375" style="71" customWidth="1"/>
    <col min="11524" max="11524" width="10.5703125" style="71" customWidth="1"/>
    <col min="11525" max="11525" width="12.42578125" style="71" customWidth="1"/>
    <col min="11526" max="11526" width="7.5703125" style="71" customWidth="1"/>
    <col min="11527" max="11527" width="7.85546875" style="71" customWidth="1"/>
    <col min="11528" max="11528" width="10" style="71" customWidth="1"/>
    <col min="11529" max="11530" width="9.140625" style="71"/>
    <col min="11531" max="11531" width="10.85546875" style="71" customWidth="1"/>
    <col min="11532" max="11775" width="9.140625" style="71"/>
    <col min="11776" max="11776" width="8.28515625" style="71" customWidth="1"/>
    <col min="11777" max="11777" width="10.140625" style="71" customWidth="1"/>
    <col min="11778" max="11778" width="8.7109375" style="71" customWidth="1"/>
    <col min="11779" max="11779" width="12.7109375" style="71" customWidth="1"/>
    <col min="11780" max="11780" width="10.5703125" style="71" customWidth="1"/>
    <col min="11781" max="11781" width="12.42578125" style="71" customWidth="1"/>
    <col min="11782" max="11782" width="7.5703125" style="71" customWidth="1"/>
    <col min="11783" max="11783" width="7.85546875" style="71" customWidth="1"/>
    <col min="11784" max="11784" width="10" style="71" customWidth="1"/>
    <col min="11785" max="11786" width="9.140625" style="71"/>
    <col min="11787" max="11787" width="10.85546875" style="71" customWidth="1"/>
    <col min="11788" max="12031" width="9.140625" style="71"/>
    <col min="12032" max="12032" width="8.28515625" style="71" customWidth="1"/>
    <col min="12033" max="12033" width="10.140625" style="71" customWidth="1"/>
    <col min="12034" max="12034" width="8.7109375" style="71" customWidth="1"/>
    <col min="12035" max="12035" width="12.7109375" style="71" customWidth="1"/>
    <col min="12036" max="12036" width="10.5703125" style="71" customWidth="1"/>
    <col min="12037" max="12037" width="12.42578125" style="71" customWidth="1"/>
    <col min="12038" max="12038" width="7.5703125" style="71" customWidth="1"/>
    <col min="12039" max="12039" width="7.85546875" style="71" customWidth="1"/>
    <col min="12040" max="12040" width="10" style="71" customWidth="1"/>
    <col min="12041" max="12042" width="9.140625" style="71"/>
    <col min="12043" max="12043" width="10.85546875" style="71" customWidth="1"/>
    <col min="12044" max="12287" width="9.140625" style="71"/>
    <col min="12288" max="12288" width="8.28515625" style="71" customWidth="1"/>
    <col min="12289" max="12289" width="10.140625" style="71" customWidth="1"/>
    <col min="12290" max="12290" width="8.7109375" style="71" customWidth="1"/>
    <col min="12291" max="12291" width="12.7109375" style="71" customWidth="1"/>
    <col min="12292" max="12292" width="10.5703125" style="71" customWidth="1"/>
    <col min="12293" max="12293" width="12.42578125" style="71" customWidth="1"/>
    <col min="12294" max="12294" width="7.5703125" style="71" customWidth="1"/>
    <col min="12295" max="12295" width="7.85546875" style="71" customWidth="1"/>
    <col min="12296" max="12296" width="10" style="71" customWidth="1"/>
    <col min="12297" max="12298" width="9.140625" style="71"/>
    <col min="12299" max="12299" width="10.85546875" style="71" customWidth="1"/>
    <col min="12300" max="12543" width="9.140625" style="71"/>
    <col min="12544" max="12544" width="8.28515625" style="71" customWidth="1"/>
    <col min="12545" max="12545" width="10.140625" style="71" customWidth="1"/>
    <col min="12546" max="12546" width="8.7109375" style="71" customWidth="1"/>
    <col min="12547" max="12547" width="12.7109375" style="71" customWidth="1"/>
    <col min="12548" max="12548" width="10.5703125" style="71" customWidth="1"/>
    <col min="12549" max="12549" width="12.42578125" style="71" customWidth="1"/>
    <col min="12550" max="12550" width="7.5703125" style="71" customWidth="1"/>
    <col min="12551" max="12551" width="7.85546875" style="71" customWidth="1"/>
    <col min="12552" max="12552" width="10" style="71" customWidth="1"/>
    <col min="12553" max="12554" width="9.140625" style="71"/>
    <col min="12555" max="12555" width="10.85546875" style="71" customWidth="1"/>
    <col min="12556" max="12799" width="9.140625" style="71"/>
    <col min="12800" max="12800" width="8.28515625" style="71" customWidth="1"/>
    <col min="12801" max="12801" width="10.140625" style="71" customWidth="1"/>
    <col min="12802" max="12802" width="8.7109375" style="71" customWidth="1"/>
    <col min="12803" max="12803" width="12.7109375" style="71" customWidth="1"/>
    <col min="12804" max="12804" width="10.5703125" style="71" customWidth="1"/>
    <col min="12805" max="12805" width="12.42578125" style="71" customWidth="1"/>
    <col min="12806" max="12806" width="7.5703125" style="71" customWidth="1"/>
    <col min="12807" max="12807" width="7.85546875" style="71" customWidth="1"/>
    <col min="12808" max="12808" width="10" style="71" customWidth="1"/>
    <col min="12809" max="12810" width="9.140625" style="71"/>
    <col min="12811" max="12811" width="10.85546875" style="71" customWidth="1"/>
    <col min="12812" max="13055" width="9.140625" style="71"/>
    <col min="13056" max="13056" width="8.28515625" style="71" customWidth="1"/>
    <col min="13057" max="13057" width="10.140625" style="71" customWidth="1"/>
    <col min="13058" max="13058" width="8.7109375" style="71" customWidth="1"/>
    <col min="13059" max="13059" width="12.7109375" style="71" customWidth="1"/>
    <col min="13060" max="13060" width="10.5703125" style="71" customWidth="1"/>
    <col min="13061" max="13061" width="12.42578125" style="71" customWidth="1"/>
    <col min="13062" max="13062" width="7.5703125" style="71" customWidth="1"/>
    <col min="13063" max="13063" width="7.85546875" style="71" customWidth="1"/>
    <col min="13064" max="13064" width="10" style="71" customWidth="1"/>
    <col min="13065" max="13066" width="9.140625" style="71"/>
    <col min="13067" max="13067" width="10.85546875" style="71" customWidth="1"/>
    <col min="13068" max="13311" width="9.140625" style="71"/>
    <col min="13312" max="13312" width="8.28515625" style="71" customWidth="1"/>
    <col min="13313" max="13313" width="10.140625" style="71" customWidth="1"/>
    <col min="13314" max="13314" width="8.7109375" style="71" customWidth="1"/>
    <col min="13315" max="13315" width="12.7109375" style="71" customWidth="1"/>
    <col min="13316" max="13316" width="10.5703125" style="71" customWidth="1"/>
    <col min="13317" max="13317" width="12.42578125" style="71" customWidth="1"/>
    <col min="13318" max="13318" width="7.5703125" style="71" customWidth="1"/>
    <col min="13319" max="13319" width="7.85546875" style="71" customWidth="1"/>
    <col min="13320" max="13320" width="10" style="71" customWidth="1"/>
    <col min="13321" max="13322" width="9.140625" style="71"/>
    <col min="13323" max="13323" width="10.85546875" style="71" customWidth="1"/>
    <col min="13324" max="13567" width="9.140625" style="71"/>
    <col min="13568" max="13568" width="8.28515625" style="71" customWidth="1"/>
    <col min="13569" max="13569" width="10.140625" style="71" customWidth="1"/>
    <col min="13570" max="13570" width="8.7109375" style="71" customWidth="1"/>
    <col min="13571" max="13571" width="12.7109375" style="71" customWidth="1"/>
    <col min="13572" max="13572" width="10.5703125" style="71" customWidth="1"/>
    <col min="13573" max="13573" width="12.42578125" style="71" customWidth="1"/>
    <col min="13574" max="13574" width="7.5703125" style="71" customWidth="1"/>
    <col min="13575" max="13575" width="7.85546875" style="71" customWidth="1"/>
    <col min="13576" max="13576" width="10" style="71" customWidth="1"/>
    <col min="13577" max="13578" width="9.140625" style="71"/>
    <col min="13579" max="13579" width="10.85546875" style="71" customWidth="1"/>
    <col min="13580" max="13823" width="9.140625" style="71"/>
    <col min="13824" max="13824" width="8.28515625" style="71" customWidth="1"/>
    <col min="13825" max="13825" width="10.140625" style="71" customWidth="1"/>
    <col min="13826" max="13826" width="8.7109375" style="71" customWidth="1"/>
    <col min="13827" max="13827" width="12.7109375" style="71" customWidth="1"/>
    <col min="13828" max="13828" width="10.5703125" style="71" customWidth="1"/>
    <col min="13829" max="13829" width="12.42578125" style="71" customWidth="1"/>
    <col min="13830" max="13830" width="7.5703125" style="71" customWidth="1"/>
    <col min="13831" max="13831" width="7.85546875" style="71" customWidth="1"/>
    <col min="13832" max="13832" width="10" style="71" customWidth="1"/>
    <col min="13833" max="13834" width="9.140625" style="71"/>
    <col min="13835" max="13835" width="10.85546875" style="71" customWidth="1"/>
    <col min="13836" max="14079" width="9.140625" style="71"/>
    <col min="14080" max="14080" width="8.28515625" style="71" customWidth="1"/>
    <col min="14081" max="14081" width="10.140625" style="71" customWidth="1"/>
    <col min="14082" max="14082" width="8.7109375" style="71" customWidth="1"/>
    <col min="14083" max="14083" width="12.7109375" style="71" customWidth="1"/>
    <col min="14084" max="14084" width="10.5703125" style="71" customWidth="1"/>
    <col min="14085" max="14085" width="12.42578125" style="71" customWidth="1"/>
    <col min="14086" max="14086" width="7.5703125" style="71" customWidth="1"/>
    <col min="14087" max="14087" width="7.85546875" style="71" customWidth="1"/>
    <col min="14088" max="14088" width="10" style="71" customWidth="1"/>
    <col min="14089" max="14090" width="9.140625" style="71"/>
    <col min="14091" max="14091" width="10.85546875" style="71" customWidth="1"/>
    <col min="14092" max="14335" width="9.140625" style="71"/>
    <col min="14336" max="14336" width="8.28515625" style="71" customWidth="1"/>
    <col min="14337" max="14337" width="10.140625" style="71" customWidth="1"/>
    <col min="14338" max="14338" width="8.7109375" style="71" customWidth="1"/>
    <col min="14339" max="14339" width="12.7109375" style="71" customWidth="1"/>
    <col min="14340" max="14340" width="10.5703125" style="71" customWidth="1"/>
    <col min="14341" max="14341" width="12.42578125" style="71" customWidth="1"/>
    <col min="14342" max="14342" width="7.5703125" style="71" customWidth="1"/>
    <col min="14343" max="14343" width="7.85546875" style="71" customWidth="1"/>
    <col min="14344" max="14344" width="10" style="71" customWidth="1"/>
    <col min="14345" max="14346" width="9.140625" style="71"/>
    <col min="14347" max="14347" width="10.85546875" style="71" customWidth="1"/>
    <col min="14348" max="14591" width="9.140625" style="71"/>
    <col min="14592" max="14592" width="8.28515625" style="71" customWidth="1"/>
    <col min="14593" max="14593" width="10.140625" style="71" customWidth="1"/>
    <col min="14594" max="14594" width="8.7109375" style="71" customWidth="1"/>
    <col min="14595" max="14595" width="12.7109375" style="71" customWidth="1"/>
    <col min="14596" max="14596" width="10.5703125" style="71" customWidth="1"/>
    <col min="14597" max="14597" width="12.42578125" style="71" customWidth="1"/>
    <col min="14598" max="14598" width="7.5703125" style="71" customWidth="1"/>
    <col min="14599" max="14599" width="7.85546875" style="71" customWidth="1"/>
    <col min="14600" max="14600" width="10" style="71" customWidth="1"/>
    <col min="14601" max="14602" width="9.140625" style="71"/>
    <col min="14603" max="14603" width="10.85546875" style="71" customWidth="1"/>
    <col min="14604" max="14847" width="9.140625" style="71"/>
    <col min="14848" max="14848" width="8.28515625" style="71" customWidth="1"/>
    <col min="14849" max="14849" width="10.140625" style="71" customWidth="1"/>
    <col min="14850" max="14850" width="8.7109375" style="71" customWidth="1"/>
    <col min="14851" max="14851" width="12.7109375" style="71" customWidth="1"/>
    <col min="14852" max="14852" width="10.5703125" style="71" customWidth="1"/>
    <col min="14853" max="14853" width="12.42578125" style="71" customWidth="1"/>
    <col min="14854" max="14854" width="7.5703125" style="71" customWidth="1"/>
    <col min="14855" max="14855" width="7.85546875" style="71" customWidth="1"/>
    <col min="14856" max="14856" width="10" style="71" customWidth="1"/>
    <col min="14857" max="14858" width="9.140625" style="71"/>
    <col min="14859" max="14859" width="10.85546875" style="71" customWidth="1"/>
    <col min="14860" max="15103" width="9.140625" style="71"/>
    <col min="15104" max="15104" width="8.28515625" style="71" customWidth="1"/>
    <col min="15105" max="15105" width="10.140625" style="71" customWidth="1"/>
    <col min="15106" max="15106" width="8.7109375" style="71" customWidth="1"/>
    <col min="15107" max="15107" width="12.7109375" style="71" customWidth="1"/>
    <col min="15108" max="15108" width="10.5703125" style="71" customWidth="1"/>
    <col min="15109" max="15109" width="12.42578125" style="71" customWidth="1"/>
    <col min="15110" max="15110" width="7.5703125" style="71" customWidth="1"/>
    <col min="15111" max="15111" width="7.85546875" style="71" customWidth="1"/>
    <col min="15112" max="15112" width="10" style="71" customWidth="1"/>
    <col min="15113" max="15114" width="9.140625" style="71"/>
    <col min="15115" max="15115" width="10.85546875" style="71" customWidth="1"/>
    <col min="15116" max="15359" width="9.140625" style="71"/>
    <col min="15360" max="15360" width="8.28515625" style="71" customWidth="1"/>
    <col min="15361" max="15361" width="10.140625" style="71" customWidth="1"/>
    <col min="15362" max="15362" width="8.7109375" style="71" customWidth="1"/>
    <col min="15363" max="15363" width="12.7109375" style="71" customWidth="1"/>
    <col min="15364" max="15364" width="10.5703125" style="71" customWidth="1"/>
    <col min="15365" max="15365" width="12.42578125" style="71" customWidth="1"/>
    <col min="15366" max="15366" width="7.5703125" style="71" customWidth="1"/>
    <col min="15367" max="15367" width="7.85546875" style="71" customWidth="1"/>
    <col min="15368" max="15368" width="10" style="71" customWidth="1"/>
    <col min="15369" max="15370" width="9.140625" style="71"/>
    <col min="15371" max="15371" width="10.85546875" style="71" customWidth="1"/>
    <col min="15372" max="15615" width="9.140625" style="71"/>
    <col min="15616" max="15616" width="8.28515625" style="71" customWidth="1"/>
    <col min="15617" max="15617" width="10.140625" style="71" customWidth="1"/>
    <col min="15618" max="15618" width="8.7109375" style="71" customWidth="1"/>
    <col min="15619" max="15619" width="12.7109375" style="71" customWidth="1"/>
    <col min="15620" max="15620" width="10.5703125" style="71" customWidth="1"/>
    <col min="15621" max="15621" width="12.42578125" style="71" customWidth="1"/>
    <col min="15622" max="15622" width="7.5703125" style="71" customWidth="1"/>
    <col min="15623" max="15623" width="7.85546875" style="71" customWidth="1"/>
    <col min="15624" max="15624" width="10" style="71" customWidth="1"/>
    <col min="15625" max="15626" width="9.140625" style="71"/>
    <col min="15627" max="15627" width="10.85546875" style="71" customWidth="1"/>
    <col min="15628" max="15871" width="9.140625" style="71"/>
    <col min="15872" max="15872" width="8.28515625" style="71" customWidth="1"/>
    <col min="15873" max="15873" width="10.140625" style="71" customWidth="1"/>
    <col min="15874" max="15874" width="8.7109375" style="71" customWidth="1"/>
    <col min="15875" max="15875" width="12.7109375" style="71" customWidth="1"/>
    <col min="15876" max="15876" width="10.5703125" style="71" customWidth="1"/>
    <col min="15877" max="15877" width="12.42578125" style="71" customWidth="1"/>
    <col min="15878" max="15878" width="7.5703125" style="71" customWidth="1"/>
    <col min="15879" max="15879" width="7.85546875" style="71" customWidth="1"/>
    <col min="15880" max="15880" width="10" style="71" customWidth="1"/>
    <col min="15881" max="15882" width="9.140625" style="71"/>
    <col min="15883" max="15883" width="10.85546875" style="71" customWidth="1"/>
    <col min="15884" max="16127" width="9.140625" style="71"/>
    <col min="16128" max="16128" width="8.28515625" style="71" customWidth="1"/>
    <col min="16129" max="16129" width="10.140625" style="71" customWidth="1"/>
    <col min="16130" max="16130" width="8.7109375" style="71" customWidth="1"/>
    <col min="16131" max="16131" width="12.7109375" style="71" customWidth="1"/>
    <col min="16132" max="16132" width="10.5703125" style="71" customWidth="1"/>
    <col min="16133" max="16133" width="12.42578125" style="71" customWidth="1"/>
    <col min="16134" max="16134" width="7.5703125" style="71" customWidth="1"/>
    <col min="16135" max="16135" width="7.85546875" style="71" customWidth="1"/>
    <col min="16136" max="16136" width="10" style="71" customWidth="1"/>
    <col min="16137" max="16138" width="9.140625" style="71"/>
    <col min="16139" max="16139" width="10.85546875" style="71" customWidth="1"/>
    <col min="16140" max="16384" width="9.140625" style="71"/>
  </cols>
  <sheetData>
    <row r="1" spans="1:15" ht="18">
      <c r="A1" s="1128" t="s">
        <v>0</v>
      </c>
      <c r="B1" s="1128"/>
      <c r="C1" s="1128"/>
      <c r="D1" s="1128"/>
      <c r="E1" s="1128"/>
      <c r="F1" s="1128"/>
      <c r="G1" s="1128"/>
      <c r="H1" s="1128"/>
      <c r="I1" s="1128"/>
      <c r="J1" s="1128"/>
      <c r="K1" s="1128"/>
      <c r="L1" s="1128"/>
      <c r="M1" s="1128"/>
      <c r="N1" s="1129" t="s">
        <v>988</v>
      </c>
      <c r="O1" s="1129"/>
    </row>
    <row r="2" spans="1:15" ht="18.75" customHeight="1">
      <c r="A2" s="1130" t="s">
        <v>822</v>
      </c>
      <c r="B2" s="1130"/>
      <c r="C2" s="1130"/>
      <c r="D2" s="1130"/>
      <c r="E2" s="1130"/>
      <c r="F2" s="1130"/>
      <c r="G2" s="1130"/>
      <c r="H2" s="1130"/>
      <c r="I2" s="1130"/>
      <c r="J2" s="1130"/>
      <c r="K2" s="1130"/>
      <c r="L2" s="1130"/>
      <c r="M2" s="1130"/>
      <c r="N2" s="1130"/>
    </row>
    <row r="3" spans="1:15" ht="18" customHeight="1">
      <c r="A3" s="1131" t="s">
        <v>989</v>
      </c>
      <c r="B3" s="1131"/>
      <c r="C3" s="1131"/>
      <c r="D3" s="1131"/>
      <c r="E3" s="1131"/>
      <c r="F3" s="1131"/>
      <c r="G3" s="1131"/>
      <c r="H3" s="1131"/>
      <c r="I3" s="1131"/>
      <c r="J3" s="1131"/>
      <c r="K3" s="1131"/>
      <c r="L3" s="1131"/>
      <c r="M3" s="1131"/>
      <c r="N3" s="1131"/>
    </row>
    <row r="4" spans="1:15" ht="15">
      <c r="A4" s="789" t="s">
        <v>1005</v>
      </c>
      <c r="B4" s="789"/>
    </row>
    <row r="5" spans="1:15" ht="15">
      <c r="A5" s="789"/>
      <c r="B5" s="789"/>
      <c r="M5" s="1132" t="s">
        <v>977</v>
      </c>
      <c r="N5" s="1132"/>
      <c r="O5" s="1132"/>
    </row>
    <row r="6" spans="1:15" ht="59.25" customHeight="1">
      <c r="A6" s="1133" t="s">
        <v>730</v>
      </c>
      <c r="B6" s="1133" t="s">
        <v>3</v>
      </c>
      <c r="C6" s="1127" t="s">
        <v>990</v>
      </c>
      <c r="D6" s="1127" t="s">
        <v>991</v>
      </c>
      <c r="E6" s="1127" t="s">
        <v>992</v>
      </c>
      <c r="F6" s="1127" t="s">
        <v>993</v>
      </c>
      <c r="G6" s="1127" t="s">
        <v>994</v>
      </c>
      <c r="H6" s="1127"/>
      <c r="I6" s="1127"/>
      <c r="J6" s="1127"/>
      <c r="K6" s="1127"/>
      <c r="L6" s="1127" t="s">
        <v>995</v>
      </c>
      <c r="M6" s="1127" t="s">
        <v>996</v>
      </c>
      <c r="N6" s="1127"/>
      <c r="O6" s="1127"/>
    </row>
    <row r="7" spans="1:15" s="790" customFormat="1" ht="15.75" customHeight="1">
      <c r="A7" s="1133"/>
      <c r="B7" s="1133"/>
      <c r="C7" s="1127"/>
      <c r="D7" s="1127"/>
      <c r="E7" s="1127"/>
      <c r="F7" s="1127"/>
      <c r="G7" s="1127" t="s">
        <v>997</v>
      </c>
      <c r="H7" s="1127"/>
      <c r="I7" s="1127" t="s">
        <v>998</v>
      </c>
      <c r="J7" s="1127" t="s">
        <v>999</v>
      </c>
      <c r="K7" s="1127" t="s">
        <v>1000</v>
      </c>
      <c r="L7" s="1127"/>
      <c r="M7" s="1127" t="s">
        <v>94</v>
      </c>
      <c r="N7" s="1127" t="s">
        <v>1001</v>
      </c>
      <c r="O7" s="1127" t="s">
        <v>1002</v>
      </c>
    </row>
    <row r="8" spans="1:15" ht="39.75" customHeight="1">
      <c r="A8" s="1133"/>
      <c r="B8" s="1133"/>
      <c r="C8" s="1127"/>
      <c r="D8" s="1127"/>
      <c r="E8" s="1127"/>
      <c r="F8" s="1127"/>
      <c r="G8" s="807" t="s">
        <v>1003</v>
      </c>
      <c r="H8" s="807" t="s">
        <v>1004</v>
      </c>
      <c r="I8" s="1127"/>
      <c r="J8" s="1127"/>
      <c r="K8" s="1127"/>
      <c r="L8" s="1127"/>
      <c r="M8" s="1127"/>
      <c r="N8" s="1127"/>
      <c r="O8" s="1127"/>
    </row>
    <row r="9" spans="1:15">
      <c r="A9" s="788">
        <v>1</v>
      </c>
      <c r="B9" s="228" t="s">
        <v>694</v>
      </c>
      <c r="C9" s="806">
        <v>1660</v>
      </c>
      <c r="D9" s="806">
        <v>1660</v>
      </c>
      <c r="E9" s="806">
        <v>1394</v>
      </c>
      <c r="F9" s="323">
        <v>287</v>
      </c>
      <c r="G9" s="323">
        <v>147</v>
      </c>
      <c r="H9" s="323">
        <v>57</v>
      </c>
      <c r="I9" s="323">
        <v>0</v>
      </c>
      <c r="J9" s="323">
        <v>106</v>
      </c>
      <c r="K9" s="323">
        <v>0</v>
      </c>
      <c r="L9" s="323">
        <v>0</v>
      </c>
      <c r="M9" s="323">
        <v>142</v>
      </c>
      <c r="N9" s="323">
        <v>94</v>
      </c>
      <c r="O9" s="323">
        <v>51</v>
      </c>
    </row>
    <row r="10" spans="1:15">
      <c r="A10" s="788">
        <v>2</v>
      </c>
      <c r="B10" s="228" t="s">
        <v>695</v>
      </c>
      <c r="C10" s="806">
        <v>2907</v>
      </c>
      <c r="D10" s="792">
        <v>2907</v>
      </c>
      <c r="E10" s="792">
        <v>2902</v>
      </c>
      <c r="F10" s="824">
        <v>362</v>
      </c>
      <c r="G10" s="427">
        <v>196</v>
      </c>
      <c r="H10" s="427">
        <v>166</v>
      </c>
      <c r="I10" s="427">
        <v>0</v>
      </c>
      <c r="J10" s="427">
        <v>0</v>
      </c>
      <c r="K10" s="427">
        <v>0</v>
      </c>
      <c r="L10" s="427">
        <v>0</v>
      </c>
      <c r="M10" s="427">
        <v>0</v>
      </c>
      <c r="N10" s="427">
        <v>0</v>
      </c>
      <c r="O10" s="427">
        <v>0</v>
      </c>
    </row>
    <row r="11" spans="1:15">
      <c r="A11" s="788">
        <v>3</v>
      </c>
      <c r="B11" s="228" t="s">
        <v>696</v>
      </c>
      <c r="C11" s="806">
        <v>1824</v>
      </c>
      <c r="D11" s="792">
        <v>1824</v>
      </c>
      <c r="E11" s="792">
        <v>1290</v>
      </c>
      <c r="F11" s="824">
        <v>889</v>
      </c>
      <c r="G11" s="427">
        <v>9</v>
      </c>
      <c r="H11" s="427">
        <v>0</v>
      </c>
      <c r="I11" s="427">
        <v>0</v>
      </c>
      <c r="J11" s="427">
        <v>889</v>
      </c>
      <c r="K11" s="427">
        <v>1</v>
      </c>
      <c r="L11" s="427">
        <v>0</v>
      </c>
      <c r="M11" s="427">
        <v>923</v>
      </c>
      <c r="N11" s="427">
        <v>0</v>
      </c>
      <c r="O11" s="427">
        <v>2</v>
      </c>
    </row>
    <row r="12" spans="1:15">
      <c r="A12" s="788">
        <v>4</v>
      </c>
      <c r="B12" s="228" t="s">
        <v>697</v>
      </c>
      <c r="C12" s="806">
        <v>1927</v>
      </c>
      <c r="D12" s="792">
        <v>1927</v>
      </c>
      <c r="E12" s="792">
        <v>1804</v>
      </c>
      <c r="F12" s="824">
        <v>277</v>
      </c>
      <c r="G12" s="427">
        <v>6</v>
      </c>
      <c r="H12" s="427">
        <v>0</v>
      </c>
      <c r="I12" s="427">
        <v>0</v>
      </c>
      <c r="J12" s="427">
        <v>68</v>
      </c>
      <c r="K12" s="427">
        <v>0</v>
      </c>
      <c r="L12" s="427">
        <v>0</v>
      </c>
      <c r="M12" s="427">
        <v>66</v>
      </c>
      <c r="N12" s="427">
        <v>0</v>
      </c>
      <c r="O12" s="427">
        <v>8</v>
      </c>
    </row>
    <row r="13" spans="1:15">
      <c r="A13" s="788">
        <v>5</v>
      </c>
      <c r="B13" s="228" t="s">
        <v>698</v>
      </c>
      <c r="C13" s="806">
        <v>2427</v>
      </c>
      <c r="D13" s="792">
        <v>2427</v>
      </c>
      <c r="E13" s="792">
        <v>2208</v>
      </c>
      <c r="F13" s="824">
        <v>2208</v>
      </c>
      <c r="G13" s="427">
        <v>2096</v>
      </c>
      <c r="H13" s="427">
        <v>0</v>
      </c>
      <c r="I13" s="427">
        <v>0</v>
      </c>
      <c r="J13" s="427">
        <v>112</v>
      </c>
      <c r="K13" s="427">
        <v>0</v>
      </c>
      <c r="L13" s="427">
        <v>0</v>
      </c>
      <c r="M13" s="427">
        <v>0</v>
      </c>
      <c r="N13" s="427">
        <v>0</v>
      </c>
      <c r="O13" s="427">
        <v>0</v>
      </c>
    </row>
    <row r="14" spans="1:15">
      <c r="A14" s="788">
        <v>6</v>
      </c>
      <c r="B14" s="228" t="s">
        <v>699</v>
      </c>
      <c r="C14" s="806">
        <v>807</v>
      </c>
      <c r="D14" s="792">
        <v>807</v>
      </c>
      <c r="E14" s="792">
        <v>771</v>
      </c>
      <c r="F14" s="824">
        <v>37</v>
      </c>
      <c r="G14" s="427">
        <v>6</v>
      </c>
      <c r="H14" s="427">
        <v>0</v>
      </c>
      <c r="I14" s="427">
        <v>0</v>
      </c>
      <c r="J14" s="427">
        <v>31</v>
      </c>
      <c r="K14" s="427">
        <v>0</v>
      </c>
      <c r="L14" s="427">
        <v>0</v>
      </c>
      <c r="M14" s="427">
        <v>0</v>
      </c>
      <c r="N14" s="427">
        <v>0</v>
      </c>
      <c r="O14" s="427">
        <v>37</v>
      </c>
    </row>
    <row r="15" spans="1:15">
      <c r="A15" s="788">
        <v>7</v>
      </c>
      <c r="B15" s="228" t="s">
        <v>700</v>
      </c>
      <c r="C15" s="806">
        <v>2404</v>
      </c>
      <c r="D15" s="792">
        <v>2404</v>
      </c>
      <c r="E15" s="792">
        <v>2404</v>
      </c>
      <c r="F15" s="824">
        <v>0</v>
      </c>
      <c r="G15" s="427">
        <v>0</v>
      </c>
      <c r="H15" s="427">
        <v>0</v>
      </c>
      <c r="I15" s="427">
        <v>0</v>
      </c>
      <c r="J15" s="427">
        <v>0</v>
      </c>
      <c r="K15" s="427">
        <v>0</v>
      </c>
      <c r="L15" s="427">
        <v>0</v>
      </c>
      <c r="M15" s="427">
        <v>0</v>
      </c>
      <c r="N15" s="427">
        <v>0</v>
      </c>
      <c r="O15" s="427">
        <v>0</v>
      </c>
    </row>
    <row r="16" spans="1:15">
      <c r="A16" s="788">
        <v>8</v>
      </c>
      <c r="B16" s="228" t="s">
        <v>701</v>
      </c>
      <c r="C16" s="808">
        <v>598</v>
      </c>
      <c r="D16" s="798">
        <v>598</v>
      </c>
      <c r="E16" s="791">
        <v>598</v>
      </c>
      <c r="F16" s="791">
        <v>598</v>
      </c>
      <c r="G16" s="791">
        <v>0</v>
      </c>
      <c r="H16" s="791">
        <v>0</v>
      </c>
      <c r="I16" s="791">
        <v>0</v>
      </c>
      <c r="J16" s="791">
        <v>598</v>
      </c>
      <c r="K16" s="791">
        <v>0</v>
      </c>
      <c r="L16" s="791">
        <v>0</v>
      </c>
      <c r="M16" s="791">
        <v>0</v>
      </c>
      <c r="N16" s="791">
        <v>0</v>
      </c>
      <c r="O16" s="791">
        <v>0</v>
      </c>
    </row>
    <row r="17" spans="1:15">
      <c r="A17" s="788">
        <v>9</v>
      </c>
      <c r="B17" s="228" t="s">
        <v>702</v>
      </c>
      <c r="C17" s="808">
        <v>1557</v>
      </c>
      <c r="D17" s="798">
        <v>1557</v>
      </c>
      <c r="E17" s="798">
        <v>1495</v>
      </c>
      <c r="F17" s="825">
        <v>1264</v>
      </c>
      <c r="G17" s="427">
        <v>1</v>
      </c>
      <c r="H17" s="427">
        <v>1</v>
      </c>
      <c r="I17" s="427">
        <v>14</v>
      </c>
      <c r="J17" s="427">
        <v>891</v>
      </c>
      <c r="K17" s="427">
        <v>225</v>
      </c>
      <c r="L17" s="427">
        <v>0</v>
      </c>
      <c r="M17" s="427">
        <v>246</v>
      </c>
      <c r="N17" s="427">
        <v>0</v>
      </c>
      <c r="O17" s="427">
        <v>5</v>
      </c>
    </row>
    <row r="18" spans="1:15">
      <c r="A18" s="788">
        <v>10</v>
      </c>
      <c r="B18" s="228" t="s">
        <v>703</v>
      </c>
      <c r="C18" s="808">
        <v>1416</v>
      </c>
      <c r="D18" s="798">
        <v>1416</v>
      </c>
      <c r="E18" s="798">
        <v>617</v>
      </c>
      <c r="F18" s="825">
        <v>617</v>
      </c>
      <c r="G18" s="427">
        <v>0</v>
      </c>
      <c r="H18" s="427">
        <v>0</v>
      </c>
      <c r="I18" s="427">
        <v>7</v>
      </c>
      <c r="J18" s="427">
        <v>617</v>
      </c>
      <c r="K18" s="427">
        <v>0</v>
      </c>
      <c r="L18" s="427">
        <v>0</v>
      </c>
      <c r="M18" s="427">
        <v>624</v>
      </c>
      <c r="N18" s="427">
        <v>0</v>
      </c>
      <c r="O18" s="427">
        <v>0</v>
      </c>
    </row>
    <row r="19" spans="1:15">
      <c r="A19" s="788">
        <v>11</v>
      </c>
      <c r="B19" s="228" t="s">
        <v>704</v>
      </c>
      <c r="C19" s="808">
        <v>3594</v>
      </c>
      <c r="D19" s="798">
        <v>3594</v>
      </c>
      <c r="E19" s="798">
        <v>2250</v>
      </c>
      <c r="F19" s="825">
        <v>751</v>
      </c>
      <c r="G19" s="427">
        <v>2</v>
      </c>
      <c r="H19" s="427">
        <v>0</v>
      </c>
      <c r="I19" s="427">
        <v>0</v>
      </c>
      <c r="J19" s="427">
        <v>885</v>
      </c>
      <c r="K19" s="427">
        <v>18</v>
      </c>
      <c r="L19" s="427">
        <v>0</v>
      </c>
      <c r="M19" s="427">
        <v>405</v>
      </c>
      <c r="N19" s="427">
        <v>0</v>
      </c>
      <c r="O19" s="427">
        <v>5</v>
      </c>
    </row>
    <row r="20" spans="1:15">
      <c r="A20" s="788">
        <v>12</v>
      </c>
      <c r="B20" s="228" t="s">
        <v>705</v>
      </c>
      <c r="C20" s="808">
        <v>1532</v>
      </c>
      <c r="D20" s="798">
        <v>1532</v>
      </c>
      <c r="E20" s="798">
        <v>1532</v>
      </c>
      <c r="F20" s="825">
        <v>153</v>
      </c>
      <c r="G20" s="427">
        <v>0</v>
      </c>
      <c r="H20" s="427">
        <v>0</v>
      </c>
      <c r="I20" s="427">
        <v>0</v>
      </c>
      <c r="J20" s="427">
        <v>0</v>
      </c>
      <c r="K20" s="427">
        <v>0</v>
      </c>
      <c r="L20" s="427">
        <v>0</v>
      </c>
      <c r="M20" s="427">
        <v>0</v>
      </c>
      <c r="N20" s="427">
        <v>0</v>
      </c>
      <c r="O20" s="427">
        <v>0</v>
      </c>
    </row>
    <row r="21" spans="1:15">
      <c r="A21" s="788">
        <v>13</v>
      </c>
      <c r="B21" s="228" t="s">
        <v>706</v>
      </c>
      <c r="C21" s="808">
        <v>2544</v>
      </c>
      <c r="D21" s="798">
        <v>2544</v>
      </c>
      <c r="E21" s="798">
        <v>2544</v>
      </c>
      <c r="F21" s="825">
        <v>1145</v>
      </c>
      <c r="G21" s="427">
        <v>229</v>
      </c>
      <c r="H21" s="427">
        <v>204</v>
      </c>
      <c r="I21" s="427">
        <v>178</v>
      </c>
      <c r="J21" s="427">
        <v>153</v>
      </c>
      <c r="K21" s="427">
        <v>382</v>
      </c>
      <c r="L21" s="427">
        <v>0</v>
      </c>
      <c r="M21" s="427">
        <v>0</v>
      </c>
      <c r="N21" s="427">
        <v>0</v>
      </c>
      <c r="O21" s="427">
        <v>0</v>
      </c>
    </row>
    <row r="22" spans="1:15">
      <c r="A22" s="788">
        <v>14</v>
      </c>
      <c r="B22" s="228" t="s">
        <v>707</v>
      </c>
      <c r="C22" s="808">
        <v>690</v>
      </c>
      <c r="D22" s="798">
        <v>690</v>
      </c>
      <c r="E22" s="798">
        <v>690</v>
      </c>
      <c r="F22" s="825">
        <v>0</v>
      </c>
      <c r="G22" s="427">
        <v>0</v>
      </c>
      <c r="H22" s="427">
        <v>0</v>
      </c>
      <c r="I22" s="427">
        <v>0</v>
      </c>
      <c r="J22" s="427">
        <v>0</v>
      </c>
      <c r="K22" s="427">
        <v>0</v>
      </c>
      <c r="L22" s="427">
        <v>0</v>
      </c>
      <c r="M22" s="427">
        <v>0</v>
      </c>
      <c r="N22" s="427">
        <v>0</v>
      </c>
      <c r="O22" s="427">
        <v>0</v>
      </c>
    </row>
    <row r="23" spans="1:15">
      <c r="A23" s="788">
        <v>15</v>
      </c>
      <c r="B23" s="228" t="s">
        <v>708</v>
      </c>
      <c r="C23" s="808">
        <v>2470</v>
      </c>
      <c r="D23" s="798">
        <v>2470</v>
      </c>
      <c r="E23" s="798">
        <v>2470</v>
      </c>
      <c r="F23" s="825">
        <v>2470</v>
      </c>
      <c r="G23" s="427">
        <v>0</v>
      </c>
      <c r="H23" s="427">
        <v>0</v>
      </c>
      <c r="I23" s="427">
        <v>0</v>
      </c>
      <c r="J23" s="427">
        <v>2470</v>
      </c>
      <c r="K23" s="427">
        <v>0</v>
      </c>
      <c r="L23" s="427">
        <v>0</v>
      </c>
      <c r="M23" s="427">
        <v>2470</v>
      </c>
      <c r="N23" s="427">
        <v>0</v>
      </c>
      <c r="O23" s="427">
        <v>0</v>
      </c>
    </row>
    <row r="24" spans="1:15">
      <c r="A24" s="788">
        <v>16</v>
      </c>
      <c r="B24" s="230" t="s">
        <v>709</v>
      </c>
      <c r="C24" s="808">
        <v>1951</v>
      </c>
      <c r="D24" s="798">
        <v>1951</v>
      </c>
      <c r="E24" s="798">
        <v>1701</v>
      </c>
      <c r="F24" s="825">
        <v>1641</v>
      </c>
      <c r="G24" s="427">
        <v>32</v>
      </c>
      <c r="H24" s="427">
        <v>0</v>
      </c>
      <c r="I24" s="427">
        <v>0</v>
      </c>
      <c r="J24" s="427">
        <v>1608</v>
      </c>
      <c r="K24" s="427">
        <v>1</v>
      </c>
      <c r="L24" s="427">
        <v>0</v>
      </c>
      <c r="M24" s="427">
        <v>1638</v>
      </c>
      <c r="N24" s="427">
        <v>0</v>
      </c>
      <c r="O24" s="427">
        <v>3</v>
      </c>
    </row>
    <row r="25" spans="1:15">
      <c r="A25" s="788">
        <v>17</v>
      </c>
      <c r="B25" s="230" t="s">
        <v>710</v>
      </c>
      <c r="C25" s="808">
        <v>2031</v>
      </c>
      <c r="D25" s="798">
        <v>2031</v>
      </c>
      <c r="E25" s="798">
        <v>1229</v>
      </c>
      <c r="F25" s="825">
        <v>258</v>
      </c>
      <c r="G25" s="427">
        <v>14</v>
      </c>
      <c r="H25" s="427">
        <v>53</v>
      </c>
      <c r="I25" s="427">
        <v>73</v>
      </c>
      <c r="J25" s="427">
        <v>118</v>
      </c>
      <c r="K25" s="427">
        <v>258</v>
      </c>
      <c r="L25" s="427">
        <v>0</v>
      </c>
      <c r="M25" s="427">
        <v>0</v>
      </c>
      <c r="N25" s="427">
        <v>0</v>
      </c>
      <c r="O25" s="427">
        <v>0</v>
      </c>
    </row>
    <row r="26" spans="1:15">
      <c r="A26" s="788">
        <v>18</v>
      </c>
      <c r="B26" s="230" t="s">
        <v>711</v>
      </c>
      <c r="C26" s="808">
        <v>2919</v>
      </c>
      <c r="D26" s="798">
        <v>2919</v>
      </c>
      <c r="E26" s="798">
        <v>2789</v>
      </c>
      <c r="F26" s="825">
        <v>2044</v>
      </c>
      <c r="G26" s="427">
        <v>725</v>
      </c>
      <c r="H26" s="427">
        <v>550</v>
      </c>
      <c r="I26" s="427">
        <v>345</v>
      </c>
      <c r="J26" s="427">
        <v>845</v>
      </c>
      <c r="K26" s="427">
        <v>127</v>
      </c>
      <c r="L26" s="427">
        <v>0</v>
      </c>
      <c r="M26" s="427">
        <v>0</v>
      </c>
      <c r="N26" s="427">
        <v>0</v>
      </c>
      <c r="O26" s="427">
        <v>0</v>
      </c>
    </row>
    <row r="27" spans="1:15">
      <c r="A27" s="788">
        <v>19</v>
      </c>
      <c r="B27" s="230" t="s">
        <v>712</v>
      </c>
      <c r="C27" s="808">
        <v>1580</v>
      </c>
      <c r="D27" s="798">
        <v>1580</v>
      </c>
      <c r="E27" s="798">
        <v>1190</v>
      </c>
      <c r="F27" s="825">
        <v>206</v>
      </c>
      <c r="G27" s="427">
        <v>50</v>
      </c>
      <c r="H27" s="427">
        <v>103</v>
      </c>
      <c r="I27" s="427">
        <v>359</v>
      </c>
      <c r="J27" s="427">
        <v>50</v>
      </c>
      <c r="K27" s="427">
        <v>10</v>
      </c>
      <c r="L27" s="427">
        <v>57</v>
      </c>
      <c r="M27" s="427">
        <v>41</v>
      </c>
      <c r="N27" s="427">
        <v>101</v>
      </c>
      <c r="O27" s="427">
        <v>16</v>
      </c>
    </row>
    <row r="28" spans="1:15">
      <c r="A28" s="788">
        <v>20</v>
      </c>
      <c r="B28" s="230" t="s">
        <v>713</v>
      </c>
      <c r="C28" s="808">
        <v>2696</v>
      </c>
      <c r="D28" s="798">
        <v>2696</v>
      </c>
      <c r="E28" s="798">
        <v>2022</v>
      </c>
      <c r="F28" s="825">
        <v>706</v>
      </c>
      <c r="G28" s="427">
        <v>0</v>
      </c>
      <c r="H28" s="427">
        <v>0</v>
      </c>
      <c r="I28" s="427">
        <v>0</v>
      </c>
      <c r="J28" s="427">
        <v>0</v>
      </c>
      <c r="K28" s="427">
        <v>0</v>
      </c>
      <c r="L28" s="427">
        <v>0</v>
      </c>
      <c r="M28" s="427">
        <v>0</v>
      </c>
      <c r="N28" s="427">
        <v>0</v>
      </c>
      <c r="O28" s="427">
        <v>0</v>
      </c>
    </row>
    <row r="29" spans="1:15">
      <c r="A29" s="788">
        <v>21</v>
      </c>
      <c r="B29" s="230" t="s">
        <v>714</v>
      </c>
      <c r="C29" s="808">
        <v>1398</v>
      </c>
      <c r="D29" s="798">
        <v>1398</v>
      </c>
      <c r="E29" s="798">
        <v>1398</v>
      </c>
      <c r="F29" s="825">
        <v>14</v>
      </c>
      <c r="G29" s="427">
        <v>0</v>
      </c>
      <c r="H29" s="427">
        <v>0</v>
      </c>
      <c r="I29" s="427">
        <v>0</v>
      </c>
      <c r="J29" s="427">
        <v>0</v>
      </c>
      <c r="K29" s="427">
        <v>0</v>
      </c>
      <c r="L29" s="427">
        <v>0</v>
      </c>
      <c r="M29" s="427">
        <v>0</v>
      </c>
      <c r="N29" s="427">
        <v>0</v>
      </c>
      <c r="O29" s="427">
        <v>0</v>
      </c>
    </row>
    <row r="30" spans="1:15">
      <c r="A30" s="788">
        <v>22</v>
      </c>
      <c r="B30" s="230" t="s">
        <v>715</v>
      </c>
      <c r="C30" s="808">
        <v>4467</v>
      </c>
      <c r="D30" s="798">
        <v>4467</v>
      </c>
      <c r="E30" s="798">
        <v>202</v>
      </c>
      <c r="F30" s="825">
        <v>42</v>
      </c>
      <c r="G30" s="427">
        <v>0</v>
      </c>
      <c r="H30" s="427">
        <v>0</v>
      </c>
      <c r="I30" s="427">
        <v>0</v>
      </c>
      <c r="J30" s="427">
        <v>42</v>
      </c>
      <c r="K30" s="427">
        <v>0</v>
      </c>
      <c r="L30" s="427">
        <v>0</v>
      </c>
      <c r="M30" s="427">
        <v>0</v>
      </c>
      <c r="N30" s="427">
        <v>0</v>
      </c>
      <c r="O30" s="427">
        <v>0</v>
      </c>
    </row>
    <row r="31" spans="1:15">
      <c r="A31" s="788">
        <v>23</v>
      </c>
      <c r="B31" s="230" t="s">
        <v>716</v>
      </c>
      <c r="C31" s="808">
        <v>1955</v>
      </c>
      <c r="D31" s="798">
        <v>1955</v>
      </c>
      <c r="E31" s="798">
        <v>1955</v>
      </c>
      <c r="F31" s="825">
        <v>45</v>
      </c>
      <c r="G31" s="427">
        <v>0</v>
      </c>
      <c r="H31" s="427">
        <v>0</v>
      </c>
      <c r="I31" s="427">
        <v>0</v>
      </c>
      <c r="J31" s="427">
        <v>45</v>
      </c>
      <c r="K31" s="427">
        <v>0</v>
      </c>
      <c r="L31" s="427">
        <v>0</v>
      </c>
      <c r="M31" s="427">
        <v>0</v>
      </c>
      <c r="N31" s="427">
        <v>0</v>
      </c>
      <c r="O31" s="427">
        <v>0</v>
      </c>
    </row>
    <row r="32" spans="1:15">
      <c r="A32" s="788">
        <v>24</v>
      </c>
      <c r="B32" s="230" t="s">
        <v>717</v>
      </c>
      <c r="C32" s="656">
        <v>1206</v>
      </c>
      <c r="D32" s="791">
        <v>1206</v>
      </c>
      <c r="E32" s="791">
        <v>823</v>
      </c>
      <c r="F32" s="427">
        <v>324</v>
      </c>
      <c r="G32" s="427">
        <v>24</v>
      </c>
      <c r="H32" s="427">
        <v>16</v>
      </c>
      <c r="I32" s="427">
        <v>19</v>
      </c>
      <c r="J32" s="427">
        <v>260</v>
      </c>
      <c r="K32" s="427">
        <v>5</v>
      </c>
      <c r="L32" s="427">
        <v>0</v>
      </c>
      <c r="M32" s="427">
        <v>243</v>
      </c>
      <c r="N32" s="427">
        <v>0</v>
      </c>
      <c r="O32" s="427">
        <v>81</v>
      </c>
    </row>
    <row r="33" spans="1:15">
      <c r="A33" s="788">
        <v>25</v>
      </c>
      <c r="B33" s="230" t="s">
        <v>718</v>
      </c>
      <c r="C33" s="656">
        <v>1026</v>
      </c>
      <c r="D33" s="791">
        <v>1026</v>
      </c>
      <c r="E33" s="791">
        <v>1026</v>
      </c>
      <c r="F33" s="427">
        <v>49</v>
      </c>
      <c r="G33" s="427">
        <v>49</v>
      </c>
      <c r="H33" s="427">
        <v>0</v>
      </c>
      <c r="I33" s="427">
        <v>0</v>
      </c>
      <c r="J33" s="427">
        <v>0</v>
      </c>
      <c r="K33" s="427">
        <v>0</v>
      </c>
      <c r="L33" s="427">
        <v>0</v>
      </c>
      <c r="M33" s="427">
        <v>35</v>
      </c>
      <c r="N33" s="427">
        <v>0</v>
      </c>
      <c r="O33" s="427">
        <v>14</v>
      </c>
    </row>
    <row r="34" spans="1:15">
      <c r="A34" s="788">
        <v>26</v>
      </c>
      <c r="B34" s="230" t="s">
        <v>719</v>
      </c>
      <c r="C34" s="656">
        <v>2168</v>
      </c>
      <c r="D34" s="791">
        <v>2168</v>
      </c>
      <c r="E34" s="791">
        <v>1080</v>
      </c>
      <c r="F34" s="427">
        <v>976</v>
      </c>
      <c r="G34" s="427">
        <v>53</v>
      </c>
      <c r="H34" s="427">
        <v>41</v>
      </c>
      <c r="I34" s="427">
        <v>50</v>
      </c>
      <c r="J34" s="427">
        <v>817</v>
      </c>
      <c r="K34" s="427">
        <v>71</v>
      </c>
      <c r="L34" s="427">
        <v>0</v>
      </c>
      <c r="M34" s="427">
        <v>780</v>
      </c>
      <c r="N34" s="427">
        <v>161</v>
      </c>
      <c r="O34" s="427">
        <v>83</v>
      </c>
    </row>
    <row r="35" spans="1:15">
      <c r="A35" s="788">
        <v>27</v>
      </c>
      <c r="B35" s="230" t="s">
        <v>720</v>
      </c>
      <c r="C35" s="809">
        <v>2035</v>
      </c>
      <c r="D35" s="809">
        <v>2035</v>
      </c>
      <c r="E35" s="791">
        <v>997</v>
      </c>
      <c r="F35" s="427">
        <v>279</v>
      </c>
      <c r="G35" s="823">
        <v>0</v>
      </c>
      <c r="H35" s="823">
        <v>0</v>
      </c>
      <c r="I35" s="427">
        <v>0</v>
      </c>
      <c r="J35" s="427">
        <v>64</v>
      </c>
      <c r="K35" s="427">
        <v>0</v>
      </c>
      <c r="L35" s="427">
        <v>0</v>
      </c>
      <c r="M35" s="427">
        <v>0</v>
      </c>
      <c r="N35" s="427">
        <v>0</v>
      </c>
      <c r="O35" s="427">
        <v>0</v>
      </c>
    </row>
    <row r="36" spans="1:15">
      <c r="A36" s="788">
        <v>28</v>
      </c>
      <c r="B36" s="230" t="s">
        <v>721</v>
      </c>
      <c r="C36" s="809">
        <v>1409</v>
      </c>
      <c r="D36" s="809">
        <v>1409</v>
      </c>
      <c r="E36" s="791">
        <v>1404</v>
      </c>
      <c r="F36" s="427">
        <v>1404</v>
      </c>
      <c r="G36" s="823">
        <v>1404</v>
      </c>
      <c r="H36" s="826">
        <v>0</v>
      </c>
      <c r="I36" s="427">
        <v>0</v>
      </c>
      <c r="J36" s="427">
        <v>0</v>
      </c>
      <c r="K36" s="427">
        <v>0</v>
      </c>
      <c r="L36" s="427">
        <v>0</v>
      </c>
      <c r="M36" s="427">
        <v>0</v>
      </c>
      <c r="N36" s="427">
        <v>0</v>
      </c>
      <c r="O36" s="427">
        <v>0</v>
      </c>
    </row>
    <row r="37" spans="1:15">
      <c r="A37" s="788">
        <v>29</v>
      </c>
      <c r="B37" s="230" t="s">
        <v>722</v>
      </c>
      <c r="C37" s="809">
        <v>933</v>
      </c>
      <c r="D37" s="809">
        <v>933</v>
      </c>
      <c r="E37" s="791">
        <v>933</v>
      </c>
      <c r="F37" s="427">
        <v>30</v>
      </c>
      <c r="G37" s="826">
        <v>0</v>
      </c>
      <c r="H37" s="826">
        <v>0</v>
      </c>
      <c r="I37" s="427">
        <v>0</v>
      </c>
      <c r="J37" s="427">
        <v>30</v>
      </c>
      <c r="K37" s="427">
        <v>0</v>
      </c>
      <c r="L37" s="427">
        <v>0</v>
      </c>
      <c r="M37" s="427">
        <v>30</v>
      </c>
      <c r="N37" s="427">
        <v>0</v>
      </c>
      <c r="O37" s="427">
        <v>0</v>
      </c>
    </row>
    <row r="38" spans="1:15">
      <c r="A38" s="788">
        <v>30</v>
      </c>
      <c r="B38" s="230" t="s">
        <v>723</v>
      </c>
      <c r="C38" s="809">
        <v>2653</v>
      </c>
      <c r="D38" s="809">
        <v>2653</v>
      </c>
      <c r="E38" s="791">
        <v>2678</v>
      </c>
      <c r="F38" s="427">
        <v>1798</v>
      </c>
      <c r="G38" s="823">
        <v>64</v>
      </c>
      <c r="H38" s="823">
        <v>0</v>
      </c>
      <c r="I38" s="427">
        <v>54</v>
      </c>
      <c r="J38" s="427">
        <v>1680</v>
      </c>
      <c r="K38" s="427">
        <v>0</v>
      </c>
      <c r="L38" s="823">
        <v>0</v>
      </c>
      <c r="M38" s="823">
        <v>0</v>
      </c>
      <c r="N38" s="823">
        <v>0</v>
      </c>
      <c r="O38" s="823">
        <v>0</v>
      </c>
    </row>
    <row r="39" spans="1:15">
      <c r="A39" s="576"/>
      <c r="B39" s="802" t="s">
        <v>724</v>
      </c>
      <c r="C39" s="803">
        <f t="shared" ref="C39:O39" si="0">SUM(C9:C38)</f>
        <v>58784</v>
      </c>
      <c r="D39" s="803">
        <f t="shared" si="0"/>
        <v>58784</v>
      </c>
      <c r="E39" s="438">
        <f t="shared" si="0"/>
        <v>46396</v>
      </c>
      <c r="F39" s="438">
        <f t="shared" si="0"/>
        <v>20874</v>
      </c>
      <c r="G39" s="804">
        <f t="shared" si="0"/>
        <v>5107</v>
      </c>
      <c r="H39" s="833">
        <f t="shared" si="0"/>
        <v>1191</v>
      </c>
      <c r="I39" s="438">
        <f t="shared" si="0"/>
        <v>1099</v>
      </c>
      <c r="J39" s="438">
        <f t="shared" si="0"/>
        <v>12379</v>
      </c>
      <c r="K39" s="438">
        <f t="shared" si="0"/>
        <v>1098</v>
      </c>
      <c r="L39" s="805">
        <f t="shared" si="0"/>
        <v>57</v>
      </c>
      <c r="M39" s="805">
        <f t="shared" si="0"/>
        <v>7643</v>
      </c>
      <c r="N39" s="805">
        <f t="shared" si="0"/>
        <v>356</v>
      </c>
      <c r="O39" s="805">
        <f t="shared" si="0"/>
        <v>305</v>
      </c>
    </row>
    <row r="40" spans="1:15">
      <c r="A40" s="796"/>
      <c r="B40" s="797"/>
      <c r="C40" s="799"/>
      <c r="D40" s="799"/>
      <c r="E40" s="77"/>
      <c r="F40" s="77"/>
      <c r="G40" s="800"/>
      <c r="H40" s="800"/>
      <c r="I40" s="77"/>
      <c r="J40" s="77"/>
      <c r="K40" s="77"/>
      <c r="L40" s="801"/>
      <c r="M40" s="801"/>
      <c r="N40" s="801"/>
      <c r="O40" s="801"/>
    </row>
    <row r="41" spans="1:15">
      <c r="A41" s="796"/>
      <c r="B41" s="797"/>
      <c r="C41" s="793"/>
      <c r="D41" s="793"/>
      <c r="G41" s="794"/>
      <c r="H41" s="794"/>
      <c r="L41" s="1125" t="s">
        <v>12</v>
      </c>
      <c r="M41" s="1125"/>
      <c r="N41" s="795"/>
      <c r="O41" s="795"/>
    </row>
    <row r="42" spans="1:15">
      <c r="A42" s="796"/>
      <c r="B42" s="797"/>
      <c r="C42" s="793"/>
      <c r="D42" s="793"/>
      <c r="G42" s="794"/>
      <c r="H42" s="794"/>
      <c r="L42" s="1125" t="s">
        <v>13</v>
      </c>
      <c r="M42" s="1125"/>
      <c r="N42" s="1125"/>
      <c r="O42" s="1125"/>
    </row>
    <row r="43" spans="1:15">
      <c r="A43" s="796"/>
      <c r="B43" s="797"/>
      <c r="C43" s="793"/>
      <c r="D43" s="793"/>
      <c r="G43" s="794"/>
      <c r="H43" s="794"/>
      <c r="L43" s="1125" t="s">
        <v>86</v>
      </c>
      <c r="M43" s="1125"/>
      <c r="N43" s="1125"/>
      <c r="O43" s="1125"/>
    </row>
    <row r="44" spans="1:15">
      <c r="C44" s="793"/>
      <c r="D44" s="793"/>
      <c r="G44" s="793"/>
      <c r="H44" s="793"/>
      <c r="L44" s="1126" t="s">
        <v>83</v>
      </c>
      <c r="M44" s="1126"/>
      <c r="N44" s="795"/>
      <c r="O44" s="795"/>
    </row>
    <row r="45" spans="1:15">
      <c r="C45" s="793"/>
      <c r="D45" s="793"/>
      <c r="E45" s="793"/>
      <c r="F45" s="793"/>
      <c r="G45" s="793"/>
      <c r="H45" s="793"/>
      <c r="I45" s="793"/>
      <c r="J45" s="793"/>
      <c r="K45" s="793"/>
      <c r="L45" s="793"/>
    </row>
  </sheetData>
  <mergeCells count="25">
    <mergeCell ref="A6:A8"/>
    <mergeCell ref="B6:B8"/>
    <mergeCell ref="C6:C8"/>
    <mergeCell ref="D6:D8"/>
    <mergeCell ref="E6:E8"/>
    <mergeCell ref="A1:M1"/>
    <mergeCell ref="N1:O1"/>
    <mergeCell ref="A2:N2"/>
    <mergeCell ref="A3:N3"/>
    <mergeCell ref="M5:O5"/>
    <mergeCell ref="L41:M41"/>
    <mergeCell ref="L42:O42"/>
    <mergeCell ref="L43:O43"/>
    <mergeCell ref="L44:M44"/>
    <mergeCell ref="F6:F8"/>
    <mergeCell ref="G6:K6"/>
    <mergeCell ref="L6:L8"/>
    <mergeCell ref="M6:O6"/>
    <mergeCell ref="G7:H7"/>
    <mergeCell ref="I7:I8"/>
    <mergeCell ref="J7:J8"/>
    <mergeCell ref="K7:K8"/>
    <mergeCell ref="M7:M8"/>
    <mergeCell ref="N7:N8"/>
    <mergeCell ref="O7:O8"/>
  </mergeCells>
  <printOptions horizontalCentered="1"/>
  <pageMargins left="0.70866141732283472" right="0.70866141732283472" top="0.23622047244094491" bottom="0" header="0.31496062992125984" footer="0.31496062992125984"/>
  <pageSetup paperSize="9" scale="86" orientation="landscape" r:id="rId1"/>
  <drawing r:id="rId2"/>
</worksheet>
</file>

<file path=xl/worksheets/sheet35.xml><?xml version="1.0" encoding="utf-8"?>
<worksheet xmlns="http://schemas.openxmlformats.org/spreadsheetml/2006/main" xmlns:r="http://schemas.openxmlformats.org/officeDocument/2006/relationships">
  <sheetPr>
    <pageSetUpPr fitToPage="1"/>
  </sheetPr>
  <dimension ref="A1:S35"/>
  <sheetViews>
    <sheetView topLeftCell="A16" zoomScaleSheetLayoutView="90" workbookViewId="0">
      <selection activeCell="F30" sqref="F30"/>
    </sheetView>
  </sheetViews>
  <sheetFormatPr defaultRowHeight="12.75"/>
  <cols>
    <col min="1" max="1" width="10.28515625" customWidth="1"/>
    <col min="2" max="2" width="12" customWidth="1"/>
    <col min="3" max="3" width="16.28515625" customWidth="1"/>
    <col min="4" max="4" width="15.85546875" customWidth="1"/>
    <col min="5" max="5" width="11.5703125" customWidth="1"/>
    <col min="6" max="6" width="15" customWidth="1"/>
    <col min="7" max="7" width="9.7109375" customWidth="1"/>
    <col min="8" max="8" width="15.140625" customWidth="1"/>
    <col min="9" max="9" width="16.5703125" customWidth="1"/>
    <col min="10" max="10" width="18.28515625" customWidth="1"/>
    <col min="11" max="11" width="14.140625" customWidth="1"/>
  </cols>
  <sheetData>
    <row r="1" spans="1:19" ht="15">
      <c r="D1" s="912"/>
      <c r="E1" s="912"/>
      <c r="H1" s="35"/>
      <c r="I1" s="1026" t="s">
        <v>68</v>
      </c>
      <c r="J1" s="1026"/>
    </row>
    <row r="2" spans="1:19" ht="15">
      <c r="D2" s="344"/>
      <c r="E2" s="344"/>
      <c r="H2" s="35"/>
      <c r="I2" s="345"/>
      <c r="J2" s="345"/>
    </row>
    <row r="3" spans="1:19" ht="15.75">
      <c r="A3" s="908" t="s">
        <v>0</v>
      </c>
      <c r="B3" s="908"/>
      <c r="C3" s="908"/>
      <c r="D3" s="908"/>
      <c r="E3" s="908"/>
      <c r="F3" s="908"/>
      <c r="G3" s="908"/>
      <c r="H3" s="908"/>
      <c r="I3" s="908"/>
      <c r="J3" s="908"/>
    </row>
    <row r="4" spans="1:19" ht="20.25">
      <c r="A4" s="909" t="s">
        <v>822</v>
      </c>
      <c r="B4" s="909"/>
      <c r="C4" s="909"/>
      <c r="D4" s="909"/>
      <c r="E4" s="909"/>
      <c r="F4" s="909"/>
      <c r="G4" s="909"/>
      <c r="H4" s="909"/>
      <c r="I4" s="909"/>
      <c r="J4" s="909"/>
    </row>
    <row r="5" spans="1:19" ht="10.5" customHeight="1"/>
    <row r="6" spans="1:19" s="13" customFormat="1" ht="16.5" customHeight="1">
      <c r="A6" s="1134" t="s">
        <v>473</v>
      </c>
      <c r="B6" s="1134"/>
      <c r="C6" s="1134"/>
      <c r="D6" s="1134"/>
      <c r="E6" s="1134"/>
      <c r="F6" s="1134"/>
      <c r="G6" s="1134"/>
      <c r="H6" s="1134"/>
      <c r="I6" s="1134"/>
      <c r="J6" s="1134"/>
      <c r="K6" s="1134"/>
    </row>
    <row r="7" spans="1:19" s="13" customFormat="1" ht="15.75" customHeight="1">
      <c r="A7" s="38"/>
      <c r="B7" s="38"/>
      <c r="C7" s="38"/>
      <c r="D7" s="38"/>
      <c r="E7" s="38"/>
      <c r="F7" s="38"/>
      <c r="G7" s="38"/>
      <c r="H7" s="38"/>
      <c r="I7" s="38"/>
      <c r="J7" s="38"/>
    </row>
    <row r="8" spans="1:19" s="13" customFormat="1">
      <c r="A8" s="911" t="s">
        <v>744</v>
      </c>
      <c r="B8" s="911"/>
      <c r="E8" s="1067"/>
      <c r="F8" s="1067"/>
      <c r="G8" s="1067"/>
      <c r="H8" s="1067"/>
      <c r="I8" s="1067" t="s">
        <v>1006</v>
      </c>
      <c r="J8" s="1067"/>
      <c r="K8" s="1067"/>
    </row>
    <row r="9" spans="1:19" s="11" customFormat="1" ht="15.75" hidden="1">
      <c r="C9" s="1033" t="s">
        <v>15</v>
      </c>
      <c r="D9" s="1033"/>
      <c r="E9" s="1033"/>
      <c r="F9" s="1033"/>
      <c r="G9" s="1033"/>
      <c r="H9" s="1033"/>
      <c r="I9" s="1033"/>
      <c r="J9" s="1033"/>
    </row>
    <row r="10" spans="1:19">
      <c r="A10" s="1034" t="s">
        <v>25</v>
      </c>
      <c r="B10" s="1034" t="s">
        <v>58</v>
      </c>
      <c r="C10" s="864" t="s">
        <v>501</v>
      </c>
      <c r="D10" s="866"/>
      <c r="E10" s="864" t="s">
        <v>39</v>
      </c>
      <c r="F10" s="866"/>
      <c r="G10" s="864" t="s">
        <v>40</v>
      </c>
      <c r="H10" s="866"/>
      <c r="I10" s="893" t="s">
        <v>106</v>
      </c>
      <c r="J10" s="893"/>
      <c r="K10" s="1034" t="s">
        <v>554</v>
      </c>
      <c r="R10" s="7"/>
      <c r="S10" s="10"/>
    </row>
    <row r="11" spans="1:19" s="12" customFormat="1" ht="42.6" customHeight="1">
      <c r="A11" s="1035"/>
      <c r="B11" s="1035"/>
      <c r="C11" s="350" t="s">
        <v>41</v>
      </c>
      <c r="D11" s="350" t="s">
        <v>105</v>
      </c>
      <c r="E11" s="350" t="s">
        <v>41</v>
      </c>
      <c r="F11" s="350" t="s">
        <v>105</v>
      </c>
      <c r="G11" s="350" t="s">
        <v>41</v>
      </c>
      <c r="H11" s="350" t="s">
        <v>105</v>
      </c>
      <c r="I11" s="350" t="s">
        <v>144</v>
      </c>
      <c r="J11" s="350" t="s">
        <v>145</v>
      </c>
      <c r="K11" s="1035"/>
    </row>
    <row r="12" spans="1:19">
      <c r="A12" s="361">
        <v>1</v>
      </c>
      <c r="B12" s="361">
        <v>2</v>
      </c>
      <c r="C12" s="361">
        <v>3</v>
      </c>
      <c r="D12" s="361">
        <v>4</v>
      </c>
      <c r="E12" s="361">
        <v>5</v>
      </c>
      <c r="F12" s="361">
        <v>6</v>
      </c>
      <c r="G12" s="361">
        <v>7</v>
      </c>
      <c r="H12" s="361">
        <v>8</v>
      </c>
      <c r="I12" s="361">
        <v>9</v>
      </c>
      <c r="J12" s="361">
        <v>10</v>
      </c>
      <c r="K12" s="353">
        <v>11</v>
      </c>
    </row>
    <row r="13" spans="1:19" ht="17.25" customHeight="1">
      <c r="A13" s="6">
        <v>1</v>
      </c>
      <c r="B13" s="15" t="s">
        <v>409</v>
      </c>
      <c r="C13" s="7">
        <v>3437</v>
      </c>
      <c r="D13" s="453">
        <v>2062.1999999999998</v>
      </c>
      <c r="E13" s="7">
        <v>0</v>
      </c>
      <c r="F13" s="453">
        <v>0</v>
      </c>
      <c r="G13" s="7">
        <v>0</v>
      </c>
      <c r="H13" s="7">
        <v>0</v>
      </c>
      <c r="I13" s="7">
        <v>0</v>
      </c>
      <c r="J13" s="453">
        <v>0</v>
      </c>
      <c r="K13" s="7"/>
    </row>
    <row r="14" spans="1:19" ht="17.25" customHeight="1">
      <c r="A14" s="6">
        <v>2</v>
      </c>
      <c r="B14" s="15" t="s">
        <v>410</v>
      </c>
      <c r="C14" s="7">
        <v>17570</v>
      </c>
      <c r="D14" s="453">
        <v>10541.73</v>
      </c>
      <c r="E14" s="7">
        <v>15091</v>
      </c>
      <c r="F14" s="453">
        <v>9054.6</v>
      </c>
      <c r="G14" s="7">
        <v>0</v>
      </c>
      <c r="H14" s="7">
        <v>0</v>
      </c>
      <c r="I14" s="7">
        <v>0</v>
      </c>
      <c r="J14" s="453">
        <v>0</v>
      </c>
      <c r="K14" s="7"/>
    </row>
    <row r="15" spans="1:19" ht="17.25" customHeight="1">
      <c r="A15" s="6">
        <v>3</v>
      </c>
      <c r="B15" s="15" t="s">
        <v>411</v>
      </c>
      <c r="C15" s="7">
        <v>39152</v>
      </c>
      <c r="D15" s="453">
        <v>23491.199999999997</v>
      </c>
      <c r="E15" s="7">
        <v>9775</v>
      </c>
      <c r="F15" s="453">
        <v>5865</v>
      </c>
      <c r="G15" s="7">
        <v>0</v>
      </c>
      <c r="H15" s="7">
        <v>0</v>
      </c>
      <c r="I15" s="7">
        <v>0</v>
      </c>
      <c r="J15" s="453">
        <v>0</v>
      </c>
      <c r="K15" s="7"/>
    </row>
    <row r="16" spans="1:19" ht="17.25" customHeight="1">
      <c r="A16" s="6">
        <v>4</v>
      </c>
      <c r="B16" s="15" t="s">
        <v>412</v>
      </c>
      <c r="C16" s="7">
        <v>8993</v>
      </c>
      <c r="D16" s="453">
        <v>4484.68</v>
      </c>
      <c r="E16" s="7">
        <v>516</v>
      </c>
      <c r="F16" s="453">
        <v>309.60000000000002</v>
      </c>
      <c r="G16" s="7">
        <v>0</v>
      </c>
      <c r="H16" s="7">
        <v>0</v>
      </c>
      <c r="I16" s="7">
        <v>0</v>
      </c>
      <c r="J16" s="453">
        <v>0</v>
      </c>
      <c r="K16" s="7"/>
    </row>
    <row r="17" spans="1:16" ht="17.25" customHeight="1">
      <c r="A17" s="6">
        <v>5</v>
      </c>
      <c r="B17" s="15" t="s">
        <v>413</v>
      </c>
      <c r="C17" s="7">
        <v>0</v>
      </c>
      <c r="D17" s="453">
        <v>0</v>
      </c>
      <c r="E17" s="7">
        <v>2582</v>
      </c>
      <c r="F17" s="453">
        <v>1549.2</v>
      </c>
      <c r="G17" s="7">
        <v>0</v>
      </c>
      <c r="H17" s="7">
        <v>0</v>
      </c>
      <c r="I17" s="7">
        <v>0</v>
      </c>
      <c r="J17" s="453">
        <v>0</v>
      </c>
      <c r="K17" s="7"/>
    </row>
    <row r="18" spans="1:16" ht="17.25" customHeight="1">
      <c r="A18" s="6">
        <v>6</v>
      </c>
      <c r="B18" s="15" t="s">
        <v>414</v>
      </c>
      <c r="C18" s="7">
        <v>0</v>
      </c>
      <c r="D18" s="453">
        <v>0</v>
      </c>
      <c r="E18" s="7">
        <v>8085</v>
      </c>
      <c r="F18" s="453">
        <v>4851</v>
      </c>
      <c r="G18" s="7">
        <v>0</v>
      </c>
      <c r="H18" s="7">
        <v>0</v>
      </c>
      <c r="I18" s="7">
        <v>0</v>
      </c>
      <c r="J18" s="453">
        <v>0</v>
      </c>
      <c r="K18" s="7"/>
    </row>
    <row r="19" spans="1:16" ht="17.25" customHeight="1">
      <c r="A19" s="6">
        <v>7</v>
      </c>
      <c r="B19" s="15" t="s">
        <v>415</v>
      </c>
      <c r="C19" s="7">
        <v>0</v>
      </c>
      <c r="D19" s="453">
        <v>0</v>
      </c>
      <c r="E19" s="7">
        <v>0</v>
      </c>
      <c r="F19" s="453">
        <v>0</v>
      </c>
      <c r="G19" s="7">
        <v>25798</v>
      </c>
      <c r="H19" s="453">
        <v>14567.41</v>
      </c>
      <c r="I19" s="7">
        <v>0</v>
      </c>
      <c r="J19" s="453">
        <v>0</v>
      </c>
      <c r="K19" s="7"/>
    </row>
    <row r="20" spans="1:16" s="10" customFormat="1" ht="14.25" customHeight="1">
      <c r="A20" s="6">
        <v>8</v>
      </c>
      <c r="B20" s="15" t="s">
        <v>277</v>
      </c>
      <c r="C20" s="7">
        <v>0</v>
      </c>
      <c r="D20" s="453">
        <v>0</v>
      </c>
      <c r="E20" s="417">
        <v>72</v>
      </c>
      <c r="F20" s="453">
        <v>43.2</v>
      </c>
      <c r="G20" s="7">
        <v>0</v>
      </c>
      <c r="H20" s="7">
        <v>0</v>
      </c>
      <c r="I20" s="7">
        <v>0</v>
      </c>
      <c r="J20" s="453">
        <v>0</v>
      </c>
      <c r="K20" s="7"/>
    </row>
    <row r="21" spans="1:16" s="10" customFormat="1" ht="14.25" customHeight="1">
      <c r="A21" s="6">
        <v>9</v>
      </c>
      <c r="B21" s="15" t="s">
        <v>385</v>
      </c>
      <c r="C21" s="7">
        <v>0</v>
      </c>
      <c r="D21" s="453">
        <v>0</v>
      </c>
      <c r="E21" s="417">
        <v>901</v>
      </c>
      <c r="F21" s="453">
        <v>540.6</v>
      </c>
      <c r="G21" s="7">
        <v>0</v>
      </c>
      <c r="H21" s="7">
        <v>0</v>
      </c>
      <c r="I21" s="7">
        <v>0</v>
      </c>
      <c r="J21" s="453">
        <v>0</v>
      </c>
      <c r="K21" s="7"/>
    </row>
    <row r="22" spans="1:16" s="10" customFormat="1" ht="14.25" customHeight="1">
      <c r="A22" s="6">
        <v>10</v>
      </c>
      <c r="B22" s="15" t="s">
        <v>553</v>
      </c>
      <c r="C22" s="7">
        <v>0</v>
      </c>
      <c r="D22" s="453">
        <v>0</v>
      </c>
      <c r="E22" s="417">
        <v>522</v>
      </c>
      <c r="F22" s="453">
        <v>313.2</v>
      </c>
      <c r="G22" s="7">
        <v>0</v>
      </c>
      <c r="H22" s="7">
        <v>0</v>
      </c>
      <c r="I22" s="7">
        <v>0</v>
      </c>
      <c r="J22" s="453">
        <v>0</v>
      </c>
      <c r="K22" s="7"/>
    </row>
    <row r="23" spans="1:16" s="10" customFormat="1" ht="14.25" customHeight="1">
      <c r="A23" s="6">
        <v>11</v>
      </c>
      <c r="B23" s="15" t="s">
        <v>513</v>
      </c>
      <c r="C23" s="7">
        <v>0</v>
      </c>
      <c r="D23" s="453">
        <v>0</v>
      </c>
      <c r="E23" s="7">
        <v>0</v>
      </c>
      <c r="F23" s="453">
        <v>0</v>
      </c>
      <c r="G23" s="7">
        <v>0</v>
      </c>
      <c r="H23" s="7">
        <v>0</v>
      </c>
      <c r="I23" s="7">
        <v>0</v>
      </c>
      <c r="J23" s="453">
        <v>0</v>
      </c>
      <c r="K23" s="7"/>
    </row>
    <row r="24" spans="1:16" s="10" customFormat="1" ht="14.25" customHeight="1">
      <c r="A24" s="6">
        <v>12</v>
      </c>
      <c r="B24" s="623" t="s">
        <v>552</v>
      </c>
      <c r="C24" s="7">
        <v>0</v>
      </c>
      <c r="D24" s="453">
        <v>0</v>
      </c>
      <c r="E24" s="7">
        <v>5810</v>
      </c>
      <c r="F24" s="453">
        <v>3486</v>
      </c>
      <c r="G24" s="7"/>
      <c r="H24" s="7"/>
      <c r="I24" s="7"/>
      <c r="J24" s="453"/>
      <c r="K24" s="7"/>
    </row>
    <row r="25" spans="1:16" s="10" customFormat="1" ht="14.25" customHeight="1">
      <c r="A25" s="6"/>
      <c r="B25" s="623"/>
      <c r="C25" s="7"/>
      <c r="D25" s="453"/>
      <c r="E25" s="7"/>
      <c r="F25" s="453"/>
      <c r="G25" s="7"/>
      <c r="H25" s="7"/>
      <c r="I25" s="7"/>
      <c r="J25" s="453"/>
      <c r="K25" s="7"/>
    </row>
    <row r="26" spans="1:16" s="10" customFormat="1" ht="15.75" customHeight="1">
      <c r="A26" s="372" t="s">
        <v>18</v>
      </c>
      <c r="B26" s="368"/>
      <c r="C26" s="367">
        <f t="shared" ref="C26:H26" si="0">SUM(C13:C23)</f>
        <v>69152</v>
      </c>
      <c r="D26" s="404">
        <f t="shared" si="0"/>
        <v>40579.81</v>
      </c>
      <c r="E26" s="367">
        <f>SUM(E13:E25)</f>
        <v>43354</v>
      </c>
      <c r="F26" s="404">
        <f>SUM(F13:F25)</f>
        <v>26012.400000000001</v>
      </c>
      <c r="G26" s="367">
        <f t="shared" si="0"/>
        <v>25798</v>
      </c>
      <c r="H26" s="404">
        <f t="shared" si="0"/>
        <v>14567.41</v>
      </c>
      <c r="I26" s="368">
        <v>0</v>
      </c>
      <c r="J26" s="646">
        <v>0</v>
      </c>
      <c r="K26" s="367"/>
    </row>
    <row r="27" spans="1:16" s="10" customFormat="1">
      <c r="A27" s="8"/>
    </row>
    <row r="28" spans="1:16" s="10" customFormat="1">
      <c r="A28" s="8"/>
    </row>
    <row r="29" spans="1:16" s="10" customFormat="1">
      <c r="A29" s="8"/>
      <c r="G29" s="336"/>
    </row>
    <row r="30" spans="1:16" s="13" customFormat="1" ht="13.9" customHeight="1">
      <c r="B30" s="69"/>
      <c r="C30" s="69"/>
      <c r="D30" s="69"/>
      <c r="E30" s="69"/>
      <c r="F30" s="69"/>
      <c r="G30" s="69"/>
      <c r="H30" s="69"/>
      <c r="I30" s="923" t="s">
        <v>12</v>
      </c>
      <c r="J30" s="923"/>
      <c r="K30" s="69"/>
      <c r="L30" s="69"/>
      <c r="M30" s="69"/>
      <c r="N30" s="69"/>
      <c r="O30" s="69"/>
      <c r="P30" s="69"/>
    </row>
    <row r="31" spans="1:16" s="13" customFormat="1" ht="13.15" customHeight="1">
      <c r="A31" s="926" t="s">
        <v>13</v>
      </c>
      <c r="B31" s="926"/>
      <c r="C31" s="926"/>
      <c r="D31" s="926"/>
      <c r="E31" s="926"/>
      <c r="F31" s="926"/>
      <c r="G31" s="926"/>
      <c r="H31" s="926"/>
      <c r="I31" s="926"/>
      <c r="J31" s="926"/>
      <c r="K31" s="69"/>
      <c r="L31" s="69"/>
      <c r="M31" s="69"/>
      <c r="N31" s="69"/>
      <c r="O31" s="69"/>
      <c r="P31" s="69"/>
    </row>
    <row r="32" spans="1:16" s="13" customFormat="1" ht="13.15" customHeight="1">
      <c r="A32" s="926" t="s">
        <v>19</v>
      </c>
      <c r="B32" s="926"/>
      <c r="C32" s="926"/>
      <c r="D32" s="926"/>
      <c r="E32" s="926"/>
      <c r="F32" s="926"/>
      <c r="G32" s="926"/>
      <c r="H32" s="926"/>
      <c r="I32" s="926"/>
      <c r="J32" s="926"/>
      <c r="K32" s="69"/>
      <c r="L32" s="69"/>
      <c r="M32" s="69"/>
      <c r="N32" s="69"/>
      <c r="O32" s="69"/>
      <c r="P32" s="69"/>
    </row>
    <row r="33" spans="1:10" s="13" customFormat="1">
      <c r="A33" s="12" t="s">
        <v>22</v>
      </c>
      <c r="B33" s="12"/>
      <c r="C33" s="12"/>
      <c r="D33" s="12"/>
      <c r="E33" s="12"/>
      <c r="F33" s="12"/>
      <c r="H33" s="912" t="s">
        <v>23</v>
      </c>
      <c r="I33" s="912"/>
    </row>
    <row r="34" spans="1:10" s="13" customFormat="1">
      <c r="A34" s="12"/>
    </row>
    <row r="35" spans="1:10">
      <c r="A35" s="1027"/>
      <c r="B35" s="1027"/>
      <c r="C35" s="1027"/>
      <c r="D35" s="1027"/>
      <c r="E35" s="1027"/>
      <c r="F35" s="1027"/>
      <c r="G35" s="1027"/>
      <c r="H35" s="1027"/>
      <c r="I35" s="1027"/>
      <c r="J35" s="1027"/>
    </row>
  </sheetData>
  <mergeCells count="21">
    <mergeCell ref="I30:J30"/>
    <mergeCell ref="A31:J31"/>
    <mergeCell ref="A32:J32"/>
    <mergeCell ref="H33:I33"/>
    <mergeCell ref="A35:J35"/>
    <mergeCell ref="A8:B8"/>
    <mergeCell ref="E8:H8"/>
    <mergeCell ref="I8:K8"/>
    <mergeCell ref="C9:J9"/>
    <mergeCell ref="A10:A11"/>
    <mergeCell ref="B10:B11"/>
    <mergeCell ref="C10:D10"/>
    <mergeCell ref="E10:F10"/>
    <mergeCell ref="G10:H10"/>
    <mergeCell ref="I10:J10"/>
    <mergeCell ref="K10:K11"/>
    <mergeCell ref="D1:E1"/>
    <mergeCell ref="I1:J1"/>
    <mergeCell ref="A3:J3"/>
    <mergeCell ref="A4:J4"/>
    <mergeCell ref="A6:K6"/>
  </mergeCells>
  <printOptions horizontalCentered="1"/>
  <pageMargins left="0.70866141732283472" right="0.70866141732283472" top="0.23622047244094491" bottom="0" header="0.31496062992125984" footer="0.31496062992125984"/>
  <pageSetup paperSize="9" scale="86" orientation="landscape" r:id="rId1"/>
  <drawing r:id="rId2"/>
</worksheet>
</file>

<file path=xl/worksheets/sheet36.xml><?xml version="1.0" encoding="utf-8"?>
<worksheet xmlns="http://schemas.openxmlformats.org/spreadsheetml/2006/main" xmlns:r="http://schemas.openxmlformats.org/officeDocument/2006/relationships">
  <sheetPr>
    <pageSetUpPr fitToPage="1"/>
  </sheetPr>
  <dimension ref="A1:M52"/>
  <sheetViews>
    <sheetView zoomScaleSheetLayoutView="90" workbookViewId="0">
      <selection activeCell="O10" sqref="O10"/>
    </sheetView>
  </sheetViews>
  <sheetFormatPr defaultRowHeight="12.75"/>
  <cols>
    <col min="2" max="2" width="19.140625" customWidth="1"/>
    <col min="3" max="3" width="16.28515625" customWidth="1"/>
    <col min="4" max="4" width="15.85546875" customWidth="1"/>
    <col min="5" max="5" width="11.5703125" customWidth="1"/>
    <col min="6" max="6" width="15" customWidth="1"/>
    <col min="7" max="7" width="9.7109375" customWidth="1"/>
    <col min="8" max="8" width="15.140625" customWidth="1"/>
    <col min="9" max="9" width="16.5703125" customWidth="1"/>
    <col min="10" max="10" width="18.28515625" customWidth="1"/>
    <col min="11" max="11" width="14.140625" customWidth="1"/>
  </cols>
  <sheetData>
    <row r="1" spans="1:13" ht="15">
      <c r="D1" s="912"/>
      <c r="E1" s="912"/>
      <c r="H1" s="35"/>
      <c r="I1" s="1026" t="s">
        <v>416</v>
      </c>
      <c r="J1" s="1026"/>
    </row>
    <row r="2" spans="1:13" ht="15">
      <c r="A2" s="1033" t="s">
        <v>0</v>
      </c>
      <c r="B2" s="1033"/>
      <c r="C2" s="1033"/>
      <c r="D2" s="1033"/>
      <c r="E2" s="1033"/>
      <c r="F2" s="1033"/>
      <c r="G2" s="1033"/>
      <c r="H2" s="1033"/>
      <c r="I2" s="1033"/>
      <c r="J2" s="1033"/>
    </row>
    <row r="3" spans="1:13" ht="20.25">
      <c r="A3" s="909" t="s">
        <v>822</v>
      </c>
      <c r="B3" s="909"/>
      <c r="C3" s="909"/>
      <c r="D3" s="909"/>
      <c r="E3" s="909"/>
      <c r="F3" s="909"/>
      <c r="G3" s="909"/>
      <c r="H3" s="909"/>
      <c r="I3" s="909"/>
      <c r="J3" s="909"/>
    </row>
    <row r="4" spans="1:13" ht="10.5" customHeight="1"/>
    <row r="5" spans="1:13" s="13" customFormat="1" ht="18.75" customHeight="1">
      <c r="A5" s="1135" t="s">
        <v>474</v>
      </c>
      <c r="B5" s="1135"/>
      <c r="C5" s="1135"/>
      <c r="D5" s="1135"/>
      <c r="E5" s="1135"/>
      <c r="F5" s="1135"/>
      <c r="G5" s="1135"/>
      <c r="H5" s="1135"/>
      <c r="I5" s="1135"/>
      <c r="J5" s="1135"/>
      <c r="K5" s="1135"/>
    </row>
    <row r="6" spans="1:13" s="13" customFormat="1" ht="15.75" customHeight="1">
      <c r="A6" s="38"/>
      <c r="B6" s="38"/>
      <c r="C6" s="38"/>
      <c r="D6" s="38"/>
      <c r="E6" s="38"/>
      <c r="F6" s="38"/>
      <c r="G6" s="38"/>
      <c r="H6" s="38"/>
      <c r="I6" s="38"/>
      <c r="J6" s="38"/>
    </row>
    <row r="7" spans="1:13" s="13" customFormat="1">
      <c r="A7" s="911" t="s">
        <v>744</v>
      </c>
      <c r="B7" s="911"/>
      <c r="E7" s="1067"/>
      <c r="F7" s="1067"/>
      <c r="G7" s="1067"/>
      <c r="H7" s="1067"/>
      <c r="I7" s="1067" t="s">
        <v>1006</v>
      </c>
      <c r="J7" s="1067"/>
      <c r="K7" s="1067"/>
    </row>
    <row r="8" spans="1:13" s="11" customFormat="1" ht="15.75" hidden="1">
      <c r="C8" s="1033" t="s">
        <v>15</v>
      </c>
      <c r="D8" s="1033"/>
      <c r="E8" s="1033"/>
      <c r="F8" s="1033"/>
      <c r="G8" s="1033"/>
      <c r="H8" s="1033"/>
      <c r="I8" s="1033"/>
      <c r="J8" s="1033"/>
    </row>
    <row r="9" spans="1:13" ht="27.75" customHeight="1">
      <c r="A9" s="1034" t="s">
        <v>25</v>
      </c>
      <c r="B9" s="1034" t="s">
        <v>38</v>
      </c>
      <c r="C9" s="864" t="s">
        <v>882</v>
      </c>
      <c r="D9" s="866"/>
      <c r="E9" s="864" t="s">
        <v>39</v>
      </c>
      <c r="F9" s="866"/>
      <c r="G9" s="864" t="s">
        <v>40</v>
      </c>
      <c r="H9" s="866"/>
      <c r="I9" s="893" t="s">
        <v>106</v>
      </c>
      <c r="J9" s="893"/>
      <c r="K9" s="893" t="s">
        <v>262</v>
      </c>
      <c r="L9" s="10"/>
      <c r="M9" s="10"/>
    </row>
    <row r="10" spans="1:13" s="12" customFormat="1" ht="36.75" customHeight="1">
      <c r="A10" s="1035"/>
      <c r="B10" s="1035"/>
      <c r="C10" s="350" t="s">
        <v>41</v>
      </c>
      <c r="D10" s="350" t="s">
        <v>105</v>
      </c>
      <c r="E10" s="350" t="s">
        <v>41</v>
      </c>
      <c r="F10" s="350" t="s">
        <v>105</v>
      </c>
      <c r="G10" s="350" t="s">
        <v>41</v>
      </c>
      <c r="H10" s="350" t="s">
        <v>105</v>
      </c>
      <c r="I10" s="350" t="s">
        <v>144</v>
      </c>
      <c r="J10" s="350" t="s">
        <v>145</v>
      </c>
      <c r="K10" s="893"/>
    </row>
    <row r="11" spans="1:13">
      <c r="A11" s="361">
        <v>1</v>
      </c>
      <c r="B11" s="361">
        <v>2</v>
      </c>
      <c r="C11" s="361">
        <v>3</v>
      </c>
      <c r="D11" s="361">
        <v>4</v>
      </c>
      <c r="E11" s="361">
        <v>5</v>
      </c>
      <c r="F11" s="361">
        <v>6</v>
      </c>
      <c r="G11" s="361">
        <v>7</v>
      </c>
      <c r="H11" s="361">
        <v>8</v>
      </c>
      <c r="I11" s="361">
        <v>9</v>
      </c>
      <c r="J11" s="361">
        <v>10</v>
      </c>
      <c r="K11" s="353">
        <v>11</v>
      </c>
    </row>
    <row r="12" spans="1:13">
      <c r="A12" s="84">
        <v>1</v>
      </c>
      <c r="B12" s="228" t="s">
        <v>694</v>
      </c>
      <c r="C12" s="262">
        <v>2045</v>
      </c>
      <c r="D12" s="343">
        <v>1201.3674000000001</v>
      </c>
      <c r="E12" s="331">
        <v>1556</v>
      </c>
      <c r="F12" s="343">
        <v>933.59999999999991</v>
      </c>
      <c r="G12" s="331">
        <v>489</v>
      </c>
      <c r="H12" s="343">
        <v>379.76290306251576</v>
      </c>
      <c r="I12" s="346">
        <v>0</v>
      </c>
      <c r="J12" s="451">
        <v>0</v>
      </c>
      <c r="K12" s="332">
        <v>0</v>
      </c>
    </row>
    <row r="13" spans="1:13">
      <c r="A13" s="84">
        <v>2</v>
      </c>
      <c r="B13" s="228" t="s">
        <v>695</v>
      </c>
      <c r="C13" s="262">
        <v>3152</v>
      </c>
      <c r="D13" s="343">
        <v>1891.2</v>
      </c>
      <c r="E13" s="331">
        <v>2792</v>
      </c>
      <c r="F13" s="343">
        <v>1675.2</v>
      </c>
      <c r="G13" s="331">
        <v>360</v>
      </c>
      <c r="H13" s="343">
        <v>438.2943213743356</v>
      </c>
      <c r="I13" s="346">
        <v>0</v>
      </c>
      <c r="J13" s="451">
        <v>0</v>
      </c>
      <c r="K13" s="332">
        <v>0</v>
      </c>
    </row>
    <row r="14" spans="1:13">
      <c r="A14" s="84">
        <v>3</v>
      </c>
      <c r="B14" s="228" t="s">
        <v>696</v>
      </c>
      <c r="C14" s="262">
        <v>2323</v>
      </c>
      <c r="D14" s="343">
        <v>1371.0042100000001</v>
      </c>
      <c r="E14" s="331">
        <v>1639</v>
      </c>
      <c r="F14" s="343">
        <v>983.4</v>
      </c>
      <c r="G14" s="331">
        <v>684</v>
      </c>
      <c r="H14" s="343">
        <v>279.7525268919261</v>
      </c>
      <c r="I14" s="346">
        <v>0</v>
      </c>
      <c r="J14" s="451">
        <v>0</v>
      </c>
      <c r="K14" s="332">
        <v>0</v>
      </c>
    </row>
    <row r="15" spans="1:13">
      <c r="A15" s="84">
        <v>4</v>
      </c>
      <c r="B15" s="228" t="s">
        <v>697</v>
      </c>
      <c r="C15" s="262">
        <v>2244</v>
      </c>
      <c r="D15" s="343">
        <v>1311.9530199999999</v>
      </c>
      <c r="E15" s="331">
        <v>974</v>
      </c>
      <c r="F15" s="343">
        <v>584.4</v>
      </c>
      <c r="G15" s="331">
        <v>1270</v>
      </c>
      <c r="H15" s="343">
        <v>471.93836497089342</v>
      </c>
      <c r="I15" s="346">
        <v>0</v>
      </c>
      <c r="J15" s="451">
        <v>0</v>
      </c>
      <c r="K15" s="332">
        <v>0</v>
      </c>
    </row>
    <row r="16" spans="1:13">
      <c r="A16" s="84">
        <v>5</v>
      </c>
      <c r="B16" s="228" t="s">
        <v>698</v>
      </c>
      <c r="C16" s="262">
        <v>2942</v>
      </c>
      <c r="D16" s="343">
        <v>1711.40193</v>
      </c>
      <c r="E16" s="331">
        <v>1391</v>
      </c>
      <c r="F16" s="343">
        <v>834.6</v>
      </c>
      <c r="G16" s="331">
        <v>1551</v>
      </c>
      <c r="H16" s="343">
        <v>684.86368197924571</v>
      </c>
      <c r="I16" s="346">
        <v>0</v>
      </c>
      <c r="J16" s="451">
        <v>0</v>
      </c>
      <c r="K16" s="332">
        <v>0</v>
      </c>
    </row>
    <row r="17" spans="1:11">
      <c r="A17" s="84">
        <v>6</v>
      </c>
      <c r="B17" s="228" t="s">
        <v>699</v>
      </c>
      <c r="C17" s="262">
        <v>1013</v>
      </c>
      <c r="D17" s="343">
        <v>602.12638000000004</v>
      </c>
      <c r="E17" s="331">
        <v>760</v>
      </c>
      <c r="F17" s="343">
        <v>456</v>
      </c>
      <c r="G17" s="331">
        <v>253</v>
      </c>
      <c r="H17" s="343">
        <v>198.1772431030119</v>
      </c>
      <c r="I17" s="346">
        <v>0</v>
      </c>
      <c r="J17" s="451">
        <v>0</v>
      </c>
      <c r="K17" s="332">
        <v>0</v>
      </c>
    </row>
    <row r="18" spans="1:11">
      <c r="A18" s="84">
        <v>7</v>
      </c>
      <c r="B18" s="228" t="s">
        <v>700</v>
      </c>
      <c r="C18" s="262">
        <v>3094</v>
      </c>
      <c r="D18" s="343">
        <v>1825.1950999999999</v>
      </c>
      <c r="E18" s="331">
        <v>1539</v>
      </c>
      <c r="F18" s="343">
        <v>923.4</v>
      </c>
      <c r="G18" s="331">
        <v>1555</v>
      </c>
      <c r="H18" s="343">
        <v>494.06047582890403</v>
      </c>
      <c r="I18" s="346">
        <v>0</v>
      </c>
      <c r="J18" s="451">
        <v>0</v>
      </c>
      <c r="K18" s="332">
        <v>0</v>
      </c>
    </row>
    <row r="19" spans="1:11">
      <c r="A19" s="84">
        <v>8</v>
      </c>
      <c r="B19" s="228" t="s">
        <v>701</v>
      </c>
      <c r="C19" s="262">
        <v>757</v>
      </c>
      <c r="D19" s="343">
        <v>443.05538999999999</v>
      </c>
      <c r="E19" s="331">
        <v>317</v>
      </c>
      <c r="F19" s="343">
        <v>190.2</v>
      </c>
      <c r="G19" s="331">
        <v>440</v>
      </c>
      <c r="H19" s="343">
        <v>198.63812041255375</v>
      </c>
      <c r="I19" s="346">
        <v>0</v>
      </c>
      <c r="J19" s="451">
        <v>0</v>
      </c>
      <c r="K19" s="332">
        <v>0</v>
      </c>
    </row>
    <row r="20" spans="1:11">
      <c r="A20" s="84">
        <v>9</v>
      </c>
      <c r="B20" s="228" t="s">
        <v>702</v>
      </c>
      <c r="C20" s="262">
        <v>1921</v>
      </c>
      <c r="D20" s="343">
        <v>1115.2148999999999</v>
      </c>
      <c r="E20" s="331">
        <v>1599</v>
      </c>
      <c r="F20" s="343">
        <v>959.4</v>
      </c>
      <c r="G20" s="331">
        <v>322</v>
      </c>
      <c r="H20" s="343">
        <v>296.34411003543408</v>
      </c>
      <c r="I20" s="346">
        <v>0</v>
      </c>
      <c r="J20" s="451">
        <v>0</v>
      </c>
      <c r="K20" s="332">
        <v>0</v>
      </c>
    </row>
    <row r="21" spans="1:11">
      <c r="A21" s="84">
        <v>10</v>
      </c>
      <c r="B21" s="228" t="s">
        <v>703</v>
      </c>
      <c r="C21" s="262">
        <v>1603</v>
      </c>
      <c r="D21" s="343">
        <v>950.04750999999999</v>
      </c>
      <c r="E21" s="331">
        <v>1043</v>
      </c>
      <c r="F21" s="343">
        <v>625.79999999999995</v>
      </c>
      <c r="G21" s="331">
        <v>560</v>
      </c>
      <c r="H21" s="343">
        <v>220.29935396102252</v>
      </c>
      <c r="I21" s="346">
        <v>0</v>
      </c>
      <c r="J21" s="451">
        <v>0</v>
      </c>
      <c r="K21" s="332">
        <v>0</v>
      </c>
    </row>
    <row r="22" spans="1:11">
      <c r="A22" s="84">
        <v>11</v>
      </c>
      <c r="B22" s="228" t="s">
        <v>704</v>
      </c>
      <c r="C22" s="262">
        <v>4509</v>
      </c>
      <c r="D22" s="343">
        <v>2625.2601199999999</v>
      </c>
      <c r="E22" s="331">
        <v>1876</v>
      </c>
      <c r="F22" s="343">
        <v>1125.5999999999999</v>
      </c>
      <c r="G22" s="331">
        <v>2633</v>
      </c>
      <c r="H22" s="343">
        <v>1175.2371393318147</v>
      </c>
      <c r="I22" s="346">
        <v>0</v>
      </c>
      <c r="J22" s="451">
        <v>0</v>
      </c>
      <c r="K22" s="332">
        <v>0</v>
      </c>
    </row>
    <row r="23" spans="1:11">
      <c r="A23" s="84">
        <v>12</v>
      </c>
      <c r="B23" s="228" t="s">
        <v>705</v>
      </c>
      <c r="C23" s="262">
        <v>1781</v>
      </c>
      <c r="D23" s="343">
        <v>1048.94496</v>
      </c>
      <c r="E23" s="331">
        <v>908</v>
      </c>
      <c r="F23" s="343">
        <v>544.79999999999995</v>
      </c>
      <c r="G23" s="331">
        <v>873</v>
      </c>
      <c r="H23" s="343">
        <v>469.63397842318398</v>
      </c>
      <c r="I23" s="346">
        <v>0</v>
      </c>
      <c r="J23" s="451">
        <v>0</v>
      </c>
      <c r="K23" s="332">
        <v>0</v>
      </c>
    </row>
    <row r="24" spans="1:11">
      <c r="A24" s="84">
        <v>13</v>
      </c>
      <c r="B24" s="228" t="s">
        <v>706</v>
      </c>
      <c r="C24" s="262">
        <v>2733</v>
      </c>
      <c r="D24" s="343">
        <v>1584.0769499999999</v>
      </c>
      <c r="E24" s="331">
        <v>2233</v>
      </c>
      <c r="F24" s="343">
        <v>1339.8</v>
      </c>
      <c r="G24" s="331">
        <v>500</v>
      </c>
      <c r="H24" s="343">
        <v>596.8361158567451</v>
      </c>
      <c r="I24" s="346">
        <v>0</v>
      </c>
      <c r="J24" s="451">
        <v>0</v>
      </c>
      <c r="K24" s="332">
        <v>0</v>
      </c>
    </row>
    <row r="25" spans="1:11">
      <c r="A25" s="84">
        <v>14</v>
      </c>
      <c r="B25" s="228" t="s">
        <v>707</v>
      </c>
      <c r="C25" s="262">
        <v>957</v>
      </c>
      <c r="D25" s="343">
        <v>567.20929000000001</v>
      </c>
      <c r="E25" s="331">
        <v>571</v>
      </c>
      <c r="F25" s="343">
        <v>342.59999999999997</v>
      </c>
      <c r="G25" s="331">
        <v>386</v>
      </c>
      <c r="H25" s="343">
        <v>204.16864812705643</v>
      </c>
      <c r="I25" s="346">
        <v>0</v>
      </c>
      <c r="J25" s="451">
        <v>0</v>
      </c>
      <c r="K25" s="332">
        <v>0</v>
      </c>
    </row>
    <row r="26" spans="1:11">
      <c r="A26" s="84">
        <v>15</v>
      </c>
      <c r="B26" s="228" t="s">
        <v>708</v>
      </c>
      <c r="C26" s="262">
        <v>2731</v>
      </c>
      <c r="D26" s="343">
        <v>1612.15688</v>
      </c>
      <c r="E26" s="331">
        <v>1704</v>
      </c>
      <c r="F26" s="343">
        <v>1022.4</v>
      </c>
      <c r="G26" s="331">
        <v>1027</v>
      </c>
      <c r="H26" s="343">
        <v>530.46978328271325</v>
      </c>
      <c r="I26" s="346">
        <v>0</v>
      </c>
      <c r="J26" s="451">
        <v>0</v>
      </c>
      <c r="K26" s="332">
        <v>0</v>
      </c>
    </row>
    <row r="27" spans="1:11">
      <c r="A27" s="84">
        <v>16</v>
      </c>
      <c r="B27" s="230" t="s">
        <v>709</v>
      </c>
      <c r="C27" s="262">
        <v>2236</v>
      </c>
      <c r="D27" s="343">
        <v>1282.027</v>
      </c>
      <c r="E27" s="331">
        <v>1361</v>
      </c>
      <c r="F27" s="343">
        <v>816.6</v>
      </c>
      <c r="G27" s="331">
        <v>875</v>
      </c>
      <c r="H27" s="343">
        <v>360.86693337129839</v>
      </c>
      <c r="I27" s="346">
        <v>0</v>
      </c>
      <c r="J27" s="451">
        <v>0</v>
      </c>
      <c r="K27" s="332">
        <v>0</v>
      </c>
    </row>
    <row r="28" spans="1:11">
      <c r="A28" s="84">
        <v>17</v>
      </c>
      <c r="B28" s="230" t="s">
        <v>710</v>
      </c>
      <c r="C28" s="262">
        <v>2441</v>
      </c>
      <c r="D28" s="343">
        <v>1433.3951</v>
      </c>
      <c r="E28" s="331">
        <v>1063</v>
      </c>
      <c r="F28" s="343">
        <v>637.79999999999995</v>
      </c>
      <c r="G28" s="331">
        <v>1378</v>
      </c>
      <c r="H28" s="343">
        <v>824.50950677043772</v>
      </c>
      <c r="I28" s="346">
        <v>0</v>
      </c>
      <c r="J28" s="451">
        <v>0</v>
      </c>
      <c r="K28" s="332">
        <v>0</v>
      </c>
    </row>
    <row r="29" spans="1:11">
      <c r="A29" s="84">
        <v>18</v>
      </c>
      <c r="B29" s="230" t="s">
        <v>711</v>
      </c>
      <c r="C29" s="262">
        <v>3109</v>
      </c>
      <c r="D29" s="343">
        <v>1838.4503</v>
      </c>
      <c r="E29" s="331">
        <v>2453</v>
      </c>
      <c r="F29" s="343">
        <v>1471.8</v>
      </c>
      <c r="G29" s="331">
        <v>656</v>
      </c>
      <c r="H29" s="343">
        <v>1006.5560440394836</v>
      </c>
      <c r="I29" s="346">
        <v>0</v>
      </c>
      <c r="J29" s="451">
        <v>0</v>
      </c>
      <c r="K29" s="332">
        <v>0</v>
      </c>
    </row>
    <row r="30" spans="1:11">
      <c r="A30" s="84">
        <v>19</v>
      </c>
      <c r="B30" s="230" t="s">
        <v>712</v>
      </c>
      <c r="C30" s="262">
        <v>2010</v>
      </c>
      <c r="D30" s="343">
        <v>1186.6488999999999</v>
      </c>
      <c r="E30" s="331">
        <v>1070</v>
      </c>
      <c r="F30" s="343">
        <v>642</v>
      </c>
      <c r="G30" s="331">
        <v>940</v>
      </c>
      <c r="H30" s="343">
        <v>562.73119495064543</v>
      </c>
      <c r="I30" s="346">
        <v>0</v>
      </c>
      <c r="J30" s="451">
        <v>0</v>
      </c>
      <c r="K30" s="332">
        <v>0</v>
      </c>
    </row>
    <row r="31" spans="1:11">
      <c r="A31" s="84">
        <v>20</v>
      </c>
      <c r="B31" s="230" t="s">
        <v>713</v>
      </c>
      <c r="C31" s="262">
        <v>2936</v>
      </c>
      <c r="D31" s="343">
        <v>1744.2752</v>
      </c>
      <c r="E31" s="331">
        <v>1815</v>
      </c>
      <c r="F31" s="343">
        <v>1089</v>
      </c>
      <c r="G31" s="331">
        <v>1121</v>
      </c>
      <c r="H31" s="343">
        <v>825.43126138952152</v>
      </c>
      <c r="I31" s="346">
        <v>0</v>
      </c>
      <c r="J31" s="451">
        <v>0</v>
      </c>
      <c r="K31" s="332">
        <v>0</v>
      </c>
    </row>
    <row r="32" spans="1:11">
      <c r="A32" s="84">
        <v>21</v>
      </c>
      <c r="B32" s="230" t="s">
        <v>714</v>
      </c>
      <c r="C32" s="262">
        <v>1561</v>
      </c>
      <c r="D32" s="343">
        <v>906.81349</v>
      </c>
      <c r="E32" s="331">
        <v>1155</v>
      </c>
      <c r="F32" s="343">
        <v>693</v>
      </c>
      <c r="G32" s="331">
        <v>406</v>
      </c>
      <c r="H32" s="343">
        <v>404.18940046823582</v>
      </c>
      <c r="I32" s="346">
        <v>0</v>
      </c>
      <c r="J32" s="451">
        <v>0</v>
      </c>
      <c r="K32" s="332">
        <v>0</v>
      </c>
    </row>
    <row r="33" spans="1:11">
      <c r="A33" s="84">
        <v>22</v>
      </c>
      <c r="B33" s="230" t="s">
        <v>715</v>
      </c>
      <c r="C33" s="262">
        <v>4860</v>
      </c>
      <c r="D33" s="343">
        <v>2866.49109</v>
      </c>
      <c r="E33" s="331">
        <v>3516</v>
      </c>
      <c r="F33" s="343">
        <v>2109.6</v>
      </c>
      <c r="G33" s="331">
        <v>1344</v>
      </c>
      <c r="H33" s="343">
        <v>698.22912395596052</v>
      </c>
      <c r="I33" s="346">
        <v>0</v>
      </c>
      <c r="J33" s="451">
        <v>0</v>
      </c>
      <c r="K33" s="332">
        <v>0</v>
      </c>
    </row>
    <row r="34" spans="1:11">
      <c r="A34" s="84">
        <v>23</v>
      </c>
      <c r="B34" s="230" t="s">
        <v>716</v>
      </c>
      <c r="C34" s="262">
        <v>2268</v>
      </c>
      <c r="D34" s="343">
        <v>1304.5703799999999</v>
      </c>
      <c r="E34" s="331">
        <v>1200</v>
      </c>
      <c r="F34" s="343">
        <v>720</v>
      </c>
      <c r="G34" s="331">
        <v>1068</v>
      </c>
      <c r="H34" s="343">
        <v>321.23148475069604</v>
      </c>
      <c r="I34" s="346">
        <v>0</v>
      </c>
      <c r="J34" s="451">
        <v>0</v>
      </c>
      <c r="K34" s="332">
        <v>0</v>
      </c>
    </row>
    <row r="35" spans="1:11">
      <c r="A35" s="84">
        <v>24</v>
      </c>
      <c r="B35" s="230" t="s">
        <v>717</v>
      </c>
      <c r="C35" s="262">
        <v>1597</v>
      </c>
      <c r="D35" s="343">
        <v>935.50552000000005</v>
      </c>
      <c r="E35" s="331">
        <v>558</v>
      </c>
      <c r="F35" s="343">
        <v>334.8</v>
      </c>
      <c r="G35" s="331">
        <v>1039</v>
      </c>
      <c r="H35" s="343">
        <v>194.95110193621866</v>
      </c>
      <c r="I35" s="346">
        <v>0</v>
      </c>
      <c r="J35" s="451">
        <v>0</v>
      </c>
      <c r="K35" s="332">
        <v>0</v>
      </c>
    </row>
    <row r="36" spans="1:11">
      <c r="A36" s="84">
        <v>25</v>
      </c>
      <c r="B36" s="230" t="s">
        <v>718</v>
      </c>
      <c r="C36" s="262">
        <v>1346</v>
      </c>
      <c r="D36" s="343">
        <v>788.45153000000005</v>
      </c>
      <c r="E36" s="331">
        <v>961</v>
      </c>
      <c r="F36" s="343">
        <v>576.6</v>
      </c>
      <c r="G36" s="331">
        <v>385</v>
      </c>
      <c r="H36" s="343">
        <v>288.5091957732219</v>
      </c>
      <c r="I36" s="346">
        <v>0</v>
      </c>
      <c r="J36" s="451">
        <v>0</v>
      </c>
      <c r="K36" s="332">
        <v>0</v>
      </c>
    </row>
    <row r="37" spans="1:11">
      <c r="A37" s="84">
        <v>26</v>
      </c>
      <c r="B37" s="230" t="s">
        <v>719</v>
      </c>
      <c r="C37" s="262">
        <v>2549</v>
      </c>
      <c r="D37" s="343">
        <v>1495.4595999999999</v>
      </c>
      <c r="E37" s="331">
        <v>1424</v>
      </c>
      <c r="F37" s="343">
        <v>854.4</v>
      </c>
      <c r="G37" s="331">
        <v>1125</v>
      </c>
      <c r="H37" s="343">
        <v>658.13279802581621</v>
      </c>
      <c r="I37" s="346">
        <v>0</v>
      </c>
      <c r="J37" s="451">
        <v>0</v>
      </c>
      <c r="K37" s="332">
        <v>0</v>
      </c>
    </row>
    <row r="38" spans="1:11">
      <c r="A38" s="84">
        <v>27</v>
      </c>
      <c r="B38" s="230" t="s">
        <v>720</v>
      </c>
      <c r="C38" s="262">
        <v>2062</v>
      </c>
      <c r="D38" s="343">
        <v>1204.3740600000001</v>
      </c>
      <c r="E38" s="331">
        <v>1886</v>
      </c>
      <c r="F38" s="343">
        <v>1131.5999999999999</v>
      </c>
      <c r="G38" s="331">
        <v>176</v>
      </c>
      <c r="H38" s="343">
        <v>84.340547646165518</v>
      </c>
      <c r="I38" s="346">
        <v>0</v>
      </c>
      <c r="J38" s="451">
        <v>0</v>
      </c>
      <c r="K38" s="332">
        <v>0</v>
      </c>
    </row>
    <row r="39" spans="1:11">
      <c r="A39" s="84">
        <v>28</v>
      </c>
      <c r="B39" s="230" t="s">
        <v>721</v>
      </c>
      <c r="C39" s="262">
        <v>1873</v>
      </c>
      <c r="D39" s="343">
        <v>1105.4620500000001</v>
      </c>
      <c r="E39" s="331">
        <v>1125</v>
      </c>
      <c r="F39" s="343">
        <v>675</v>
      </c>
      <c r="G39" s="331">
        <v>748</v>
      </c>
      <c r="H39" s="343">
        <v>594.99260661857761</v>
      </c>
      <c r="I39" s="346">
        <v>0</v>
      </c>
      <c r="J39" s="451">
        <v>0</v>
      </c>
      <c r="K39" s="332">
        <v>0</v>
      </c>
    </row>
    <row r="40" spans="1:11">
      <c r="A40" s="84">
        <v>29</v>
      </c>
      <c r="B40" s="230" t="s">
        <v>722</v>
      </c>
      <c r="C40" s="262">
        <v>1247</v>
      </c>
      <c r="D40" s="343">
        <v>736.54881999999998</v>
      </c>
      <c r="E40" s="331">
        <v>644</v>
      </c>
      <c r="F40" s="343">
        <v>386.4</v>
      </c>
      <c r="G40" s="331">
        <v>603</v>
      </c>
      <c r="H40" s="343">
        <v>442.44221716021264</v>
      </c>
      <c r="I40" s="346">
        <v>0</v>
      </c>
      <c r="J40" s="451">
        <v>0</v>
      </c>
      <c r="K40" s="332">
        <v>0</v>
      </c>
    </row>
    <row r="41" spans="1:11" s="10" customFormat="1">
      <c r="A41" s="84">
        <v>30</v>
      </c>
      <c r="B41" s="230" t="s">
        <v>723</v>
      </c>
      <c r="C41" s="262">
        <v>3252</v>
      </c>
      <c r="D41" s="343">
        <v>1891.12042</v>
      </c>
      <c r="E41" s="331">
        <v>2221</v>
      </c>
      <c r="F41" s="343">
        <v>1332.6</v>
      </c>
      <c r="G41" s="331">
        <v>1031</v>
      </c>
      <c r="H41" s="343">
        <v>661.8198165021513</v>
      </c>
      <c r="I41" s="346">
        <v>0</v>
      </c>
      <c r="J41" s="451">
        <v>0</v>
      </c>
      <c r="K41" s="332">
        <v>0</v>
      </c>
    </row>
    <row r="42" spans="1:11" s="10" customFormat="1">
      <c r="A42" s="429"/>
      <c r="B42" s="406" t="s">
        <v>724</v>
      </c>
      <c r="C42" s="367">
        <f t="shared" ref="C42:J42" si="0">SUM(C12:C41)</f>
        <v>69152</v>
      </c>
      <c r="D42" s="404">
        <f t="shared" si="0"/>
        <v>40579.807500000003</v>
      </c>
      <c r="E42" s="446">
        <f t="shared" si="0"/>
        <v>43354</v>
      </c>
      <c r="F42" s="404">
        <f t="shared" si="0"/>
        <v>26012.399999999994</v>
      </c>
      <c r="G42" s="446">
        <f t="shared" si="0"/>
        <v>25798</v>
      </c>
      <c r="H42" s="404">
        <f t="shared" si="0"/>
        <v>14567.409999999998</v>
      </c>
      <c r="I42" s="406">
        <f t="shared" si="0"/>
        <v>0</v>
      </c>
      <c r="J42" s="452">
        <f t="shared" si="0"/>
        <v>0</v>
      </c>
      <c r="K42" s="447">
        <f>SUM(K12:K41)</f>
        <v>0</v>
      </c>
    </row>
    <row r="43" spans="1:11" s="10" customFormat="1">
      <c r="A43" s="8" t="s">
        <v>42</v>
      </c>
    </row>
    <row r="44" spans="1:11" s="10" customFormat="1">
      <c r="A44" s="8"/>
    </row>
    <row r="45" spans="1:11" s="10" customFormat="1">
      <c r="A45" s="8"/>
    </row>
    <row r="46" spans="1:11" s="10" customFormat="1">
      <c r="A46" s="8"/>
      <c r="C46" s="335"/>
      <c r="D46" s="335"/>
    </row>
    <row r="47" spans="1:11" s="13" customFormat="1" ht="13.9" customHeight="1">
      <c r="B47" s="69"/>
      <c r="C47" s="761"/>
      <c r="D47" s="761"/>
      <c r="E47" s="69"/>
      <c r="F47" s="69"/>
      <c r="G47" s="69"/>
      <c r="H47" s="69"/>
      <c r="I47" s="923" t="s">
        <v>12</v>
      </c>
      <c r="J47" s="923"/>
      <c r="K47" s="69"/>
    </row>
    <row r="48" spans="1:11" s="13" customFormat="1" ht="13.15" customHeight="1">
      <c r="A48" s="926" t="s">
        <v>13</v>
      </c>
      <c r="B48" s="926"/>
      <c r="C48" s="926"/>
      <c r="D48" s="926"/>
      <c r="E48" s="926"/>
      <c r="F48" s="926"/>
      <c r="G48" s="926"/>
      <c r="H48" s="926"/>
      <c r="I48" s="926"/>
      <c r="J48" s="926"/>
      <c r="K48" s="69"/>
    </row>
    <row r="49" spans="1:11" s="13" customFormat="1" ht="13.15" customHeight="1">
      <c r="A49" s="926" t="s">
        <v>19</v>
      </c>
      <c r="B49" s="926"/>
      <c r="C49" s="926"/>
      <c r="D49" s="926"/>
      <c r="E49" s="926"/>
      <c r="F49" s="926"/>
      <c r="G49" s="926"/>
      <c r="H49" s="926"/>
      <c r="I49" s="926"/>
      <c r="J49" s="926"/>
      <c r="K49" s="69"/>
    </row>
    <row r="50" spans="1:11" s="13" customFormat="1">
      <c r="A50" s="12" t="s">
        <v>22</v>
      </c>
      <c r="B50" s="12"/>
      <c r="C50" s="12"/>
      <c r="D50" s="12"/>
      <c r="E50" s="12"/>
      <c r="F50" s="12"/>
      <c r="H50" s="912" t="s">
        <v>23</v>
      </c>
      <c r="I50" s="912"/>
    </row>
    <row r="51" spans="1:11" s="13" customFormat="1">
      <c r="A51" s="12"/>
      <c r="D51" s="700"/>
    </row>
    <row r="52" spans="1:11">
      <c r="A52" s="1027"/>
      <c r="B52" s="1027"/>
      <c r="C52" s="1027"/>
      <c r="D52" s="1027"/>
      <c r="E52" s="1027"/>
      <c r="F52" s="1027"/>
      <c r="G52" s="1027"/>
      <c r="H52" s="1027"/>
      <c r="I52" s="1027"/>
      <c r="J52" s="1027"/>
    </row>
  </sheetData>
  <mergeCells count="21">
    <mergeCell ref="I1:J1"/>
    <mergeCell ref="I47:J47"/>
    <mergeCell ref="G9:H9"/>
    <mergeCell ref="A7:B7"/>
    <mergeCell ref="A9:A10"/>
    <mergeCell ref="D1:E1"/>
    <mergeCell ref="A5:K5"/>
    <mergeCell ref="A3:J3"/>
    <mergeCell ref="I9:J9"/>
    <mergeCell ref="I7:K7"/>
    <mergeCell ref="A2:J2"/>
    <mergeCell ref="K9:K10"/>
    <mergeCell ref="C8:J8"/>
    <mergeCell ref="E7:H7"/>
    <mergeCell ref="A52:J52"/>
    <mergeCell ref="E9:F9"/>
    <mergeCell ref="C9:D9"/>
    <mergeCell ref="H50:I50"/>
    <mergeCell ref="A49:J49"/>
    <mergeCell ref="A48:J48"/>
    <mergeCell ref="B9:B10"/>
  </mergeCells>
  <phoneticPr fontId="0" type="noConversion"/>
  <printOptions horizontalCentered="1"/>
  <pageMargins left="0.70866141732283472" right="0.70866141732283472" top="0.23622047244094491" bottom="0" header="0.31496062992125984" footer="0.31496062992125984"/>
  <pageSetup paperSize="9" scale="83" orientation="landscape" r:id="rId1"/>
  <drawing r:id="rId2"/>
</worksheet>
</file>

<file path=xl/worksheets/sheet37.xml><?xml version="1.0" encoding="utf-8"?>
<worksheet xmlns="http://schemas.openxmlformats.org/spreadsheetml/2006/main" xmlns:r="http://schemas.openxmlformats.org/officeDocument/2006/relationships">
  <sheetPr>
    <pageSetUpPr fitToPage="1"/>
  </sheetPr>
  <dimension ref="A1:S51"/>
  <sheetViews>
    <sheetView topLeftCell="A22" zoomScaleSheetLayoutView="90" workbookViewId="0">
      <selection activeCell="M11" sqref="M11"/>
    </sheetView>
  </sheetViews>
  <sheetFormatPr defaultRowHeight="12.75"/>
  <cols>
    <col min="2" max="2" width="19" customWidth="1"/>
    <col min="3" max="3" width="15.140625" customWidth="1"/>
    <col min="4" max="4" width="15.85546875" customWidth="1"/>
    <col min="5" max="5" width="9.85546875" customWidth="1"/>
    <col min="6" max="6" width="13.5703125" customWidth="1"/>
    <col min="7" max="7" width="9.7109375" customWidth="1"/>
    <col min="8" max="8" width="10.42578125" customWidth="1"/>
    <col min="9" max="9" width="15.28515625" customWidth="1"/>
    <col min="10" max="10" width="19.28515625" customWidth="1"/>
    <col min="11" max="11" width="15" customWidth="1"/>
  </cols>
  <sheetData>
    <row r="1" spans="1:19" ht="22.9" customHeight="1">
      <c r="D1" s="912"/>
      <c r="E1" s="912"/>
      <c r="H1" s="35"/>
      <c r="J1" s="1026" t="s">
        <v>69</v>
      </c>
      <c r="K1" s="1026"/>
    </row>
    <row r="2" spans="1:19" ht="15">
      <c r="A2" s="1033" t="s">
        <v>0</v>
      </c>
      <c r="B2" s="1033"/>
      <c r="C2" s="1033"/>
      <c r="D2" s="1033"/>
      <c r="E2" s="1033"/>
      <c r="F2" s="1033"/>
      <c r="G2" s="1033"/>
      <c r="H2" s="1033"/>
      <c r="I2" s="1033"/>
      <c r="J2" s="1033"/>
    </row>
    <row r="3" spans="1:19" ht="18">
      <c r="A3" s="1052" t="s">
        <v>822</v>
      </c>
      <c r="B3" s="1052"/>
      <c r="C3" s="1052"/>
      <c r="D3" s="1052"/>
      <c r="E3" s="1052"/>
      <c r="F3" s="1052"/>
      <c r="G3" s="1052"/>
      <c r="H3" s="1052"/>
      <c r="I3" s="1052"/>
      <c r="J3" s="1052"/>
    </row>
    <row r="4" spans="1:19" ht="10.5" customHeight="1"/>
    <row r="5" spans="1:19" s="13" customFormat="1" ht="15.75" customHeight="1">
      <c r="A5" s="1136" t="s">
        <v>475</v>
      </c>
      <c r="B5" s="1136"/>
      <c r="C5" s="1136"/>
      <c r="D5" s="1136"/>
      <c r="E5" s="1136"/>
      <c r="F5" s="1136"/>
      <c r="G5" s="1136"/>
      <c r="H5" s="1136"/>
      <c r="I5" s="1136"/>
      <c r="J5" s="1136"/>
      <c r="K5" s="1136"/>
      <c r="L5" s="1136"/>
    </row>
    <row r="6" spans="1:19" s="13" customFormat="1" ht="15.75" customHeight="1">
      <c r="A6" s="38"/>
      <c r="B6" s="38"/>
      <c r="C6" s="38"/>
      <c r="D6" s="38"/>
      <c r="E6" s="38"/>
      <c r="F6" s="38"/>
      <c r="G6" s="38"/>
      <c r="H6" s="38"/>
      <c r="I6" s="38"/>
      <c r="J6" s="38"/>
    </row>
    <row r="7" spans="1:19" s="13" customFormat="1">
      <c r="A7" s="911" t="s">
        <v>744</v>
      </c>
      <c r="B7" s="911"/>
      <c r="I7" s="1067" t="s">
        <v>1006</v>
      </c>
      <c r="J7" s="1067"/>
      <c r="K7" s="1067"/>
    </row>
    <row r="8" spans="1:19" s="11" customFormat="1" ht="15.75" hidden="1">
      <c r="C8" s="1033" t="s">
        <v>15</v>
      </c>
      <c r="D8" s="1033"/>
      <c r="E8" s="1033"/>
      <c r="F8" s="1033"/>
      <c r="G8" s="1033"/>
      <c r="H8" s="1033"/>
      <c r="I8" s="1033"/>
      <c r="J8" s="1033"/>
    </row>
    <row r="9" spans="1:19" ht="25.5" customHeight="1">
      <c r="A9" s="1034" t="s">
        <v>25</v>
      </c>
      <c r="B9" s="1034" t="s">
        <v>38</v>
      </c>
      <c r="C9" s="864" t="s">
        <v>883</v>
      </c>
      <c r="D9" s="866"/>
      <c r="E9" s="864" t="s">
        <v>516</v>
      </c>
      <c r="F9" s="866"/>
      <c r="G9" s="864" t="s">
        <v>40</v>
      </c>
      <c r="H9" s="866"/>
      <c r="I9" s="893" t="s">
        <v>106</v>
      </c>
      <c r="J9" s="893"/>
      <c r="K9" s="1034" t="s">
        <v>263</v>
      </c>
      <c r="R9" s="7"/>
      <c r="S9" s="10"/>
    </row>
    <row r="10" spans="1:19" s="12" customFormat="1" ht="41.25" customHeight="1">
      <c r="A10" s="1035"/>
      <c r="B10" s="1035"/>
      <c r="C10" s="350" t="s">
        <v>41</v>
      </c>
      <c r="D10" s="350" t="s">
        <v>105</v>
      </c>
      <c r="E10" s="350" t="s">
        <v>41</v>
      </c>
      <c r="F10" s="350" t="s">
        <v>105</v>
      </c>
      <c r="G10" s="350" t="s">
        <v>41</v>
      </c>
      <c r="H10" s="350" t="s">
        <v>105</v>
      </c>
      <c r="I10" s="350" t="s">
        <v>144</v>
      </c>
      <c r="J10" s="350" t="s">
        <v>145</v>
      </c>
      <c r="K10" s="1035"/>
    </row>
    <row r="11" spans="1:19">
      <c r="A11" s="448">
        <v>1</v>
      </c>
      <c r="B11" s="448">
        <v>2</v>
      </c>
      <c r="C11" s="448">
        <v>3</v>
      </c>
      <c r="D11" s="448">
        <v>4</v>
      </c>
      <c r="E11" s="448">
        <v>5</v>
      </c>
      <c r="F11" s="448">
        <v>6</v>
      </c>
      <c r="G11" s="448">
        <v>7</v>
      </c>
      <c r="H11" s="448">
        <v>8</v>
      </c>
      <c r="I11" s="448">
        <v>9</v>
      </c>
      <c r="J11" s="448">
        <v>10</v>
      </c>
      <c r="K11" s="448">
        <v>11</v>
      </c>
    </row>
    <row r="12" spans="1:19">
      <c r="A12" s="84">
        <v>1</v>
      </c>
      <c r="B12" s="228" t="s">
        <v>694</v>
      </c>
      <c r="C12" s="333">
        <v>1929</v>
      </c>
      <c r="D12" s="334">
        <v>96.45</v>
      </c>
      <c r="E12" s="333">
        <v>1929</v>
      </c>
      <c r="F12" s="334">
        <v>96.45</v>
      </c>
      <c r="G12" s="333">
        <v>0</v>
      </c>
      <c r="H12" s="334">
        <v>0</v>
      </c>
      <c r="I12" s="333">
        <f>C12-E12-G12</f>
        <v>0</v>
      </c>
      <c r="J12" s="334">
        <f>D12-F12-H12</f>
        <v>0</v>
      </c>
      <c r="K12" s="333">
        <v>0</v>
      </c>
    </row>
    <row r="13" spans="1:19">
      <c r="A13" s="84">
        <v>2</v>
      </c>
      <c r="B13" s="228" t="s">
        <v>695</v>
      </c>
      <c r="C13" s="333">
        <v>3494</v>
      </c>
      <c r="D13" s="334">
        <v>174.7</v>
      </c>
      <c r="E13" s="333">
        <v>3494</v>
      </c>
      <c r="F13" s="334">
        <v>174.7</v>
      </c>
      <c r="G13" s="333">
        <v>0</v>
      </c>
      <c r="H13" s="334">
        <v>0</v>
      </c>
      <c r="I13" s="333">
        <f t="shared" ref="I13:I41" si="0">C13-E13-G13</f>
        <v>0</v>
      </c>
      <c r="J13" s="334">
        <f t="shared" ref="J13:J41" si="1">D13-F13-H13</f>
        <v>0</v>
      </c>
      <c r="K13" s="333">
        <v>0</v>
      </c>
    </row>
    <row r="14" spans="1:19">
      <c r="A14" s="84">
        <v>3</v>
      </c>
      <c r="B14" s="228" t="s">
        <v>696</v>
      </c>
      <c r="C14" s="333">
        <v>2213</v>
      </c>
      <c r="D14" s="334">
        <v>110.65</v>
      </c>
      <c r="E14" s="333">
        <v>2213</v>
      </c>
      <c r="F14" s="334">
        <v>110.65</v>
      </c>
      <c r="G14" s="333">
        <v>0</v>
      </c>
      <c r="H14" s="334">
        <v>0</v>
      </c>
      <c r="I14" s="333">
        <f t="shared" si="0"/>
        <v>0</v>
      </c>
      <c r="J14" s="334">
        <f t="shared" si="1"/>
        <v>0</v>
      </c>
      <c r="K14" s="333">
        <v>0</v>
      </c>
    </row>
    <row r="15" spans="1:19">
      <c r="A15" s="84">
        <v>4</v>
      </c>
      <c r="B15" s="228" t="s">
        <v>697</v>
      </c>
      <c r="C15" s="333">
        <v>2076</v>
      </c>
      <c r="D15" s="334">
        <v>103.8</v>
      </c>
      <c r="E15" s="333">
        <v>2076</v>
      </c>
      <c r="F15" s="334">
        <v>103.8</v>
      </c>
      <c r="G15" s="333">
        <v>0</v>
      </c>
      <c r="H15" s="334">
        <v>0</v>
      </c>
      <c r="I15" s="333">
        <f t="shared" si="0"/>
        <v>0</v>
      </c>
      <c r="J15" s="334">
        <f t="shared" si="1"/>
        <v>0</v>
      </c>
      <c r="K15" s="333">
        <v>0</v>
      </c>
    </row>
    <row r="16" spans="1:19">
      <c r="A16" s="84">
        <v>5</v>
      </c>
      <c r="B16" s="228" t="s">
        <v>698</v>
      </c>
      <c r="C16" s="333">
        <v>2809</v>
      </c>
      <c r="D16" s="334">
        <v>140.44999999999999</v>
      </c>
      <c r="E16" s="333">
        <v>2809</v>
      </c>
      <c r="F16" s="334">
        <v>140.44999999999999</v>
      </c>
      <c r="G16" s="333">
        <v>0</v>
      </c>
      <c r="H16" s="334">
        <v>0</v>
      </c>
      <c r="I16" s="333">
        <f t="shared" si="0"/>
        <v>0</v>
      </c>
      <c r="J16" s="334">
        <f t="shared" si="1"/>
        <v>0</v>
      </c>
      <c r="K16" s="333">
        <v>0</v>
      </c>
    </row>
    <row r="17" spans="1:11">
      <c r="A17" s="84">
        <v>6</v>
      </c>
      <c r="B17" s="228" t="s">
        <v>699</v>
      </c>
      <c r="C17" s="333">
        <v>1026</v>
      </c>
      <c r="D17" s="334">
        <v>51.3</v>
      </c>
      <c r="E17" s="333">
        <v>1026</v>
      </c>
      <c r="F17" s="334">
        <v>51.3</v>
      </c>
      <c r="G17" s="333">
        <v>0</v>
      </c>
      <c r="H17" s="334">
        <v>0</v>
      </c>
      <c r="I17" s="333">
        <f t="shared" si="0"/>
        <v>0</v>
      </c>
      <c r="J17" s="334">
        <f t="shared" si="1"/>
        <v>0</v>
      </c>
      <c r="K17" s="333">
        <v>0</v>
      </c>
    </row>
    <row r="18" spans="1:11">
      <c r="A18" s="84">
        <v>7</v>
      </c>
      <c r="B18" s="228" t="s">
        <v>700</v>
      </c>
      <c r="C18" s="333">
        <v>2979</v>
      </c>
      <c r="D18" s="334">
        <v>148.94999999999999</v>
      </c>
      <c r="E18" s="333">
        <v>2979</v>
      </c>
      <c r="F18" s="334">
        <v>148.94999999999999</v>
      </c>
      <c r="G18" s="333">
        <v>0</v>
      </c>
      <c r="H18" s="334">
        <v>0</v>
      </c>
      <c r="I18" s="333">
        <f t="shared" si="0"/>
        <v>0</v>
      </c>
      <c r="J18" s="334">
        <f t="shared" si="1"/>
        <v>0</v>
      </c>
      <c r="K18" s="333">
        <v>0</v>
      </c>
    </row>
    <row r="19" spans="1:11">
      <c r="A19" s="84">
        <v>8</v>
      </c>
      <c r="B19" s="228" t="s">
        <v>701</v>
      </c>
      <c r="C19" s="333">
        <v>731</v>
      </c>
      <c r="D19" s="334">
        <v>36.549999999999997</v>
      </c>
      <c r="E19" s="333">
        <v>731</v>
      </c>
      <c r="F19" s="334">
        <v>36.549999999999997</v>
      </c>
      <c r="G19" s="333">
        <v>0</v>
      </c>
      <c r="H19" s="334">
        <v>0</v>
      </c>
      <c r="I19" s="333">
        <f t="shared" si="0"/>
        <v>0</v>
      </c>
      <c r="J19" s="334">
        <f t="shared" si="1"/>
        <v>0</v>
      </c>
      <c r="K19" s="333">
        <v>0</v>
      </c>
    </row>
    <row r="20" spans="1:11">
      <c r="A20" s="84">
        <v>9</v>
      </c>
      <c r="B20" s="228" t="s">
        <v>702</v>
      </c>
      <c r="C20" s="333">
        <v>1860</v>
      </c>
      <c r="D20" s="334">
        <v>93</v>
      </c>
      <c r="E20" s="333">
        <v>1860</v>
      </c>
      <c r="F20" s="334">
        <v>93</v>
      </c>
      <c r="G20" s="333">
        <v>0</v>
      </c>
      <c r="H20" s="334">
        <v>0</v>
      </c>
      <c r="I20" s="333">
        <f t="shared" si="0"/>
        <v>0</v>
      </c>
      <c r="J20" s="334">
        <f t="shared" si="1"/>
        <v>0</v>
      </c>
      <c r="K20" s="333">
        <v>0</v>
      </c>
    </row>
    <row r="21" spans="1:11">
      <c r="A21" s="84">
        <v>10</v>
      </c>
      <c r="B21" s="228" t="s">
        <v>703</v>
      </c>
      <c r="C21" s="333">
        <v>1668</v>
      </c>
      <c r="D21" s="334">
        <v>83.4</v>
      </c>
      <c r="E21" s="333">
        <v>1668</v>
      </c>
      <c r="F21" s="334">
        <v>83.4</v>
      </c>
      <c r="G21" s="333">
        <v>0</v>
      </c>
      <c r="H21" s="334">
        <v>0</v>
      </c>
      <c r="I21" s="333">
        <f t="shared" si="0"/>
        <v>0</v>
      </c>
      <c r="J21" s="334">
        <f t="shared" si="1"/>
        <v>0</v>
      </c>
      <c r="K21" s="333">
        <v>0</v>
      </c>
    </row>
    <row r="22" spans="1:11">
      <c r="A22" s="84">
        <v>11</v>
      </c>
      <c r="B22" s="228" t="s">
        <v>704</v>
      </c>
      <c r="C22" s="333">
        <v>4351</v>
      </c>
      <c r="D22" s="334">
        <v>217.55</v>
      </c>
      <c r="E22" s="333">
        <v>4351</v>
      </c>
      <c r="F22" s="334">
        <v>217.55</v>
      </c>
      <c r="G22" s="333">
        <v>0</v>
      </c>
      <c r="H22" s="334">
        <v>0</v>
      </c>
      <c r="I22" s="333">
        <f t="shared" si="0"/>
        <v>0</v>
      </c>
      <c r="J22" s="334">
        <f t="shared" si="1"/>
        <v>0</v>
      </c>
      <c r="K22" s="333">
        <v>0</v>
      </c>
    </row>
    <row r="23" spans="1:11">
      <c r="A23" s="84">
        <v>12</v>
      </c>
      <c r="B23" s="228" t="s">
        <v>705</v>
      </c>
      <c r="C23" s="333">
        <v>1709</v>
      </c>
      <c r="D23" s="334">
        <v>85.45</v>
      </c>
      <c r="E23" s="333">
        <v>1709</v>
      </c>
      <c r="F23" s="334">
        <v>85.45</v>
      </c>
      <c r="G23" s="333">
        <v>0</v>
      </c>
      <c r="H23" s="334">
        <v>0</v>
      </c>
      <c r="I23" s="333">
        <f t="shared" si="0"/>
        <v>0</v>
      </c>
      <c r="J23" s="334">
        <f t="shared" si="1"/>
        <v>0</v>
      </c>
      <c r="K23" s="333">
        <v>0</v>
      </c>
    </row>
    <row r="24" spans="1:11">
      <c r="A24" s="84">
        <v>13</v>
      </c>
      <c r="B24" s="228" t="s">
        <v>706</v>
      </c>
      <c r="C24" s="333">
        <v>2463</v>
      </c>
      <c r="D24" s="334">
        <v>123.15</v>
      </c>
      <c r="E24" s="333">
        <v>2463</v>
      </c>
      <c r="F24" s="334">
        <v>123.15</v>
      </c>
      <c r="G24" s="333">
        <v>0</v>
      </c>
      <c r="H24" s="334">
        <v>0</v>
      </c>
      <c r="I24" s="333">
        <f t="shared" si="0"/>
        <v>0</v>
      </c>
      <c r="J24" s="334">
        <f t="shared" si="1"/>
        <v>0</v>
      </c>
      <c r="K24" s="333">
        <v>0</v>
      </c>
    </row>
    <row r="25" spans="1:11">
      <c r="A25" s="84">
        <v>14</v>
      </c>
      <c r="B25" s="228" t="s">
        <v>707</v>
      </c>
      <c r="C25" s="333">
        <v>996</v>
      </c>
      <c r="D25" s="334">
        <v>49.8</v>
      </c>
      <c r="E25" s="333">
        <v>996</v>
      </c>
      <c r="F25" s="334">
        <v>49.8</v>
      </c>
      <c r="G25" s="333">
        <v>0</v>
      </c>
      <c r="H25" s="334">
        <v>0</v>
      </c>
      <c r="I25" s="333">
        <f t="shared" si="0"/>
        <v>0</v>
      </c>
      <c r="J25" s="334">
        <f t="shared" si="1"/>
        <v>0</v>
      </c>
      <c r="K25" s="333">
        <v>0</v>
      </c>
    </row>
    <row r="26" spans="1:11">
      <c r="A26" s="84">
        <v>15</v>
      </c>
      <c r="B26" s="228" t="s">
        <v>708</v>
      </c>
      <c r="C26" s="333">
        <v>2721</v>
      </c>
      <c r="D26" s="334">
        <v>136.05000000000001</v>
      </c>
      <c r="E26" s="333">
        <v>2721</v>
      </c>
      <c r="F26" s="334">
        <v>136.05000000000001</v>
      </c>
      <c r="G26" s="333">
        <v>0</v>
      </c>
      <c r="H26" s="334">
        <v>0</v>
      </c>
      <c r="I26" s="333">
        <f t="shared" si="0"/>
        <v>0</v>
      </c>
      <c r="J26" s="334">
        <f t="shared" si="1"/>
        <v>0</v>
      </c>
      <c r="K26" s="333">
        <v>0</v>
      </c>
    </row>
    <row r="27" spans="1:11">
      <c r="A27" s="84">
        <v>16</v>
      </c>
      <c r="B27" s="230" t="s">
        <v>709</v>
      </c>
      <c r="C27" s="333">
        <v>2167</v>
      </c>
      <c r="D27" s="334">
        <v>108.35</v>
      </c>
      <c r="E27" s="333">
        <v>2167</v>
      </c>
      <c r="F27" s="334">
        <v>108.35</v>
      </c>
      <c r="G27" s="333">
        <v>0</v>
      </c>
      <c r="H27" s="334">
        <v>0</v>
      </c>
      <c r="I27" s="333">
        <f t="shared" si="0"/>
        <v>0</v>
      </c>
      <c r="J27" s="334">
        <f t="shared" si="1"/>
        <v>0</v>
      </c>
      <c r="K27" s="333">
        <v>0</v>
      </c>
    </row>
    <row r="28" spans="1:11">
      <c r="A28" s="84">
        <v>17</v>
      </c>
      <c r="B28" s="230" t="s">
        <v>710</v>
      </c>
      <c r="C28" s="333">
        <v>2302</v>
      </c>
      <c r="D28" s="334">
        <v>115.1</v>
      </c>
      <c r="E28" s="333">
        <v>2302</v>
      </c>
      <c r="F28" s="334">
        <v>115.1</v>
      </c>
      <c r="G28" s="333">
        <v>0</v>
      </c>
      <c r="H28" s="334">
        <v>0</v>
      </c>
      <c r="I28" s="333">
        <f t="shared" si="0"/>
        <v>0</v>
      </c>
      <c r="J28" s="334">
        <f t="shared" si="1"/>
        <v>0</v>
      </c>
      <c r="K28" s="333">
        <v>0</v>
      </c>
    </row>
    <row r="29" spans="1:11">
      <c r="A29" s="84">
        <v>18</v>
      </c>
      <c r="B29" s="230" t="s">
        <v>711</v>
      </c>
      <c r="C29" s="333">
        <v>3130</v>
      </c>
      <c r="D29" s="334">
        <v>156.5</v>
      </c>
      <c r="E29" s="333">
        <v>3130</v>
      </c>
      <c r="F29" s="334">
        <v>156.5</v>
      </c>
      <c r="G29" s="333">
        <v>0</v>
      </c>
      <c r="H29" s="334">
        <v>0</v>
      </c>
      <c r="I29" s="333">
        <f t="shared" si="0"/>
        <v>0</v>
      </c>
      <c r="J29" s="334">
        <f t="shared" si="1"/>
        <v>0</v>
      </c>
      <c r="K29" s="333">
        <v>0</v>
      </c>
    </row>
    <row r="30" spans="1:11">
      <c r="A30" s="84">
        <v>19</v>
      </c>
      <c r="B30" s="230" t="s">
        <v>712</v>
      </c>
      <c r="C30" s="333">
        <v>1972</v>
      </c>
      <c r="D30" s="334">
        <v>98.6</v>
      </c>
      <c r="E30" s="333">
        <v>1972</v>
      </c>
      <c r="F30" s="334">
        <v>98.6</v>
      </c>
      <c r="G30" s="333">
        <v>0</v>
      </c>
      <c r="H30" s="334">
        <v>0</v>
      </c>
      <c r="I30" s="333">
        <f t="shared" si="0"/>
        <v>0</v>
      </c>
      <c r="J30" s="334">
        <f t="shared" si="1"/>
        <v>0</v>
      </c>
      <c r="K30" s="333">
        <v>0</v>
      </c>
    </row>
    <row r="31" spans="1:11">
      <c r="A31" s="84">
        <v>20</v>
      </c>
      <c r="B31" s="230" t="s">
        <v>713</v>
      </c>
      <c r="C31" s="333">
        <v>2965</v>
      </c>
      <c r="D31" s="334">
        <v>148.25</v>
      </c>
      <c r="E31" s="333">
        <v>2965</v>
      </c>
      <c r="F31" s="334">
        <v>148.25</v>
      </c>
      <c r="G31" s="333">
        <v>0</v>
      </c>
      <c r="H31" s="334">
        <v>0</v>
      </c>
      <c r="I31" s="333">
        <f t="shared" si="0"/>
        <v>0</v>
      </c>
      <c r="J31" s="334">
        <f t="shared" si="1"/>
        <v>0</v>
      </c>
      <c r="K31" s="333">
        <v>0</v>
      </c>
    </row>
    <row r="32" spans="1:11">
      <c r="A32" s="84">
        <v>21</v>
      </c>
      <c r="B32" s="230" t="s">
        <v>714</v>
      </c>
      <c r="C32" s="333">
        <v>1493</v>
      </c>
      <c r="D32" s="334">
        <v>74.650000000000006</v>
      </c>
      <c r="E32" s="333">
        <v>1493</v>
      </c>
      <c r="F32" s="334">
        <v>74.650000000000006</v>
      </c>
      <c r="G32" s="333">
        <v>0</v>
      </c>
      <c r="H32" s="334">
        <v>0</v>
      </c>
      <c r="I32" s="333">
        <f t="shared" si="0"/>
        <v>0</v>
      </c>
      <c r="J32" s="334">
        <f t="shared" si="1"/>
        <v>0</v>
      </c>
      <c r="K32" s="333">
        <v>0</v>
      </c>
    </row>
    <row r="33" spans="1:16">
      <c r="A33" s="84">
        <v>22</v>
      </c>
      <c r="B33" s="230" t="s">
        <v>715</v>
      </c>
      <c r="C33" s="333">
        <v>5029</v>
      </c>
      <c r="D33" s="334">
        <v>251.45</v>
      </c>
      <c r="E33" s="333">
        <v>5029</v>
      </c>
      <c r="F33" s="334">
        <v>251.45</v>
      </c>
      <c r="G33" s="333">
        <v>0</v>
      </c>
      <c r="H33" s="334">
        <v>0</v>
      </c>
      <c r="I33" s="333">
        <f t="shared" si="0"/>
        <v>0</v>
      </c>
      <c r="J33" s="334">
        <f t="shared" si="1"/>
        <v>0</v>
      </c>
      <c r="K33" s="333">
        <v>0</v>
      </c>
    </row>
    <row r="34" spans="1:16">
      <c r="A34" s="84">
        <v>23</v>
      </c>
      <c r="B34" s="230" t="s">
        <v>716</v>
      </c>
      <c r="C34" s="333">
        <v>2187</v>
      </c>
      <c r="D34" s="334">
        <v>109.35</v>
      </c>
      <c r="E34" s="333">
        <v>2187</v>
      </c>
      <c r="F34" s="334">
        <v>109.35</v>
      </c>
      <c r="G34" s="333">
        <v>0</v>
      </c>
      <c r="H34" s="334">
        <v>0</v>
      </c>
      <c r="I34" s="333">
        <f t="shared" si="0"/>
        <v>0</v>
      </c>
      <c r="J34" s="334">
        <f t="shared" si="1"/>
        <v>0</v>
      </c>
      <c r="K34" s="333">
        <v>0</v>
      </c>
    </row>
    <row r="35" spans="1:16">
      <c r="A35" s="84">
        <v>24</v>
      </c>
      <c r="B35" s="230" t="s">
        <v>717</v>
      </c>
      <c r="C35" s="333">
        <v>1492</v>
      </c>
      <c r="D35" s="334">
        <v>74.599999999999994</v>
      </c>
      <c r="E35" s="333">
        <v>1492</v>
      </c>
      <c r="F35" s="334">
        <v>74.599999999999994</v>
      </c>
      <c r="G35" s="333">
        <v>0</v>
      </c>
      <c r="H35" s="334">
        <v>0</v>
      </c>
      <c r="I35" s="333">
        <f t="shared" si="0"/>
        <v>0</v>
      </c>
      <c r="J35" s="334">
        <f t="shared" si="1"/>
        <v>0</v>
      </c>
      <c r="K35" s="333">
        <v>0</v>
      </c>
    </row>
    <row r="36" spans="1:16">
      <c r="A36" s="84">
        <v>25</v>
      </c>
      <c r="B36" s="230" t="s">
        <v>718</v>
      </c>
      <c r="C36" s="333">
        <v>1227</v>
      </c>
      <c r="D36" s="334">
        <v>61.35</v>
      </c>
      <c r="E36" s="333">
        <v>1227</v>
      </c>
      <c r="F36" s="334">
        <v>61.35</v>
      </c>
      <c r="G36" s="333">
        <v>0</v>
      </c>
      <c r="H36" s="334">
        <v>0</v>
      </c>
      <c r="I36" s="333">
        <f t="shared" si="0"/>
        <v>0</v>
      </c>
      <c r="J36" s="334">
        <f t="shared" si="1"/>
        <v>0</v>
      </c>
      <c r="K36" s="333">
        <v>0</v>
      </c>
    </row>
    <row r="37" spans="1:16">
      <c r="A37" s="84">
        <v>26</v>
      </c>
      <c r="B37" s="230" t="s">
        <v>719</v>
      </c>
      <c r="C37" s="333">
        <v>2389</v>
      </c>
      <c r="D37" s="334">
        <v>119.45</v>
      </c>
      <c r="E37" s="333">
        <v>2389</v>
      </c>
      <c r="F37" s="334">
        <v>119.45</v>
      </c>
      <c r="G37" s="333">
        <v>0</v>
      </c>
      <c r="H37" s="334">
        <v>0</v>
      </c>
      <c r="I37" s="333">
        <f t="shared" si="0"/>
        <v>0</v>
      </c>
      <c r="J37" s="334">
        <f t="shared" si="1"/>
        <v>0</v>
      </c>
      <c r="K37" s="333">
        <v>0</v>
      </c>
    </row>
    <row r="38" spans="1:16">
      <c r="A38" s="84">
        <v>27</v>
      </c>
      <c r="B38" s="230" t="s">
        <v>720</v>
      </c>
      <c r="C38" s="333">
        <v>2305</v>
      </c>
      <c r="D38" s="334">
        <v>115.25</v>
      </c>
      <c r="E38" s="333">
        <v>2305</v>
      </c>
      <c r="F38" s="334">
        <v>115.25</v>
      </c>
      <c r="G38" s="333">
        <v>0</v>
      </c>
      <c r="H38" s="334">
        <v>0</v>
      </c>
      <c r="I38" s="333">
        <f t="shared" si="0"/>
        <v>0</v>
      </c>
      <c r="J38" s="334">
        <f t="shared" si="1"/>
        <v>0</v>
      </c>
      <c r="K38" s="333">
        <v>0</v>
      </c>
    </row>
    <row r="39" spans="1:16">
      <c r="A39" s="84">
        <v>28</v>
      </c>
      <c r="B39" s="230" t="s">
        <v>721</v>
      </c>
      <c r="C39" s="333">
        <v>1831</v>
      </c>
      <c r="D39" s="334">
        <v>91.55</v>
      </c>
      <c r="E39" s="333">
        <v>1831</v>
      </c>
      <c r="F39" s="334">
        <v>91.55</v>
      </c>
      <c r="G39" s="333">
        <v>0</v>
      </c>
      <c r="H39" s="334">
        <v>0</v>
      </c>
      <c r="I39" s="333">
        <f t="shared" si="0"/>
        <v>0</v>
      </c>
      <c r="J39" s="334">
        <f t="shared" si="1"/>
        <v>0</v>
      </c>
      <c r="K39" s="333">
        <v>0</v>
      </c>
    </row>
    <row r="40" spans="1:16">
      <c r="A40" s="84">
        <v>29</v>
      </c>
      <c r="B40" s="230" t="s">
        <v>722</v>
      </c>
      <c r="C40" s="333">
        <v>1242</v>
      </c>
      <c r="D40" s="334">
        <v>62.1</v>
      </c>
      <c r="E40" s="333">
        <v>1242</v>
      </c>
      <c r="F40" s="334">
        <v>62.1</v>
      </c>
      <c r="G40" s="333">
        <v>0</v>
      </c>
      <c r="H40" s="334">
        <v>0</v>
      </c>
      <c r="I40" s="333">
        <f t="shared" si="0"/>
        <v>0</v>
      </c>
      <c r="J40" s="334">
        <f t="shared" si="1"/>
        <v>0</v>
      </c>
      <c r="K40" s="333">
        <v>0</v>
      </c>
    </row>
    <row r="41" spans="1:16">
      <c r="A41" s="84">
        <v>30</v>
      </c>
      <c r="B41" s="230" t="s">
        <v>723</v>
      </c>
      <c r="C41" s="333">
        <v>3127</v>
      </c>
      <c r="D41" s="334">
        <v>156.35</v>
      </c>
      <c r="E41" s="333">
        <v>3127</v>
      </c>
      <c r="F41" s="334">
        <v>156.35</v>
      </c>
      <c r="G41" s="333">
        <v>0</v>
      </c>
      <c r="H41" s="334">
        <v>0</v>
      </c>
      <c r="I41" s="333">
        <f t="shared" si="0"/>
        <v>0</v>
      </c>
      <c r="J41" s="334">
        <f t="shared" si="1"/>
        <v>0</v>
      </c>
      <c r="K41" s="333">
        <v>0</v>
      </c>
    </row>
    <row r="42" spans="1:16" s="10" customFormat="1">
      <c r="A42" s="429"/>
      <c r="B42" s="406" t="s">
        <v>724</v>
      </c>
      <c r="C42" s="449">
        <f t="shared" ref="C42:K42" si="2">SUM(C12:C41)</f>
        <v>67883</v>
      </c>
      <c r="D42" s="423">
        <f t="shared" si="2"/>
        <v>3394.1499999999992</v>
      </c>
      <c r="E42" s="449">
        <f t="shared" si="2"/>
        <v>67883</v>
      </c>
      <c r="F42" s="423">
        <f t="shared" si="2"/>
        <v>3394.1499999999992</v>
      </c>
      <c r="G42" s="449">
        <f t="shared" si="2"/>
        <v>0</v>
      </c>
      <c r="H42" s="423">
        <f t="shared" si="2"/>
        <v>0</v>
      </c>
      <c r="I42" s="449">
        <f t="shared" si="2"/>
        <v>0</v>
      </c>
      <c r="J42" s="423">
        <f t="shared" si="2"/>
        <v>0</v>
      </c>
      <c r="K42" s="450">
        <f t="shared" si="2"/>
        <v>0</v>
      </c>
    </row>
    <row r="43" spans="1:16" s="10" customFormat="1">
      <c r="I43" s="335"/>
      <c r="J43" s="336"/>
      <c r="K43" s="335"/>
    </row>
    <row r="44" spans="1:16" s="10" customFormat="1">
      <c r="A44" s="8" t="s">
        <v>42</v>
      </c>
    </row>
    <row r="45" spans="1:16" ht="15.75" customHeight="1">
      <c r="C45" s="1028"/>
      <c r="D45" s="1028"/>
      <c r="E45" s="1028"/>
      <c r="F45" s="1028"/>
    </row>
    <row r="46" spans="1:16" s="13" customFormat="1" ht="13.9" customHeight="1">
      <c r="B46" s="69"/>
      <c r="C46" s="69"/>
      <c r="D46" s="69"/>
      <c r="E46" s="69"/>
      <c r="F46" s="69"/>
      <c r="G46" s="69"/>
      <c r="H46" s="69"/>
      <c r="I46" s="923" t="s">
        <v>12</v>
      </c>
      <c r="J46" s="923"/>
      <c r="K46" s="69"/>
      <c r="L46" s="69"/>
      <c r="M46" s="69"/>
      <c r="N46" s="69"/>
      <c r="O46" s="69"/>
      <c r="P46" s="69"/>
    </row>
    <row r="47" spans="1:16" s="13" customFormat="1" ht="13.15" customHeight="1">
      <c r="A47" s="926" t="s">
        <v>13</v>
      </c>
      <c r="B47" s="926"/>
      <c r="C47" s="926"/>
      <c r="D47" s="926"/>
      <c r="E47" s="926"/>
      <c r="F47" s="926"/>
      <c r="G47" s="926"/>
      <c r="H47" s="926"/>
      <c r="I47" s="926"/>
      <c r="J47" s="926"/>
      <c r="K47" s="69"/>
      <c r="L47" s="69"/>
      <c r="M47" s="69"/>
      <c r="N47" s="69"/>
      <c r="O47" s="69"/>
      <c r="P47" s="69"/>
    </row>
    <row r="48" spans="1:16" s="13" customFormat="1" ht="13.15" customHeight="1">
      <c r="A48" s="926" t="s">
        <v>19</v>
      </c>
      <c r="B48" s="926"/>
      <c r="C48" s="926"/>
      <c r="D48" s="926"/>
      <c r="E48" s="926"/>
      <c r="F48" s="926"/>
      <c r="G48" s="926"/>
      <c r="H48" s="926"/>
      <c r="I48" s="926"/>
      <c r="J48" s="926"/>
      <c r="K48" s="69"/>
      <c r="L48" s="69"/>
      <c r="M48" s="69"/>
      <c r="N48" s="69"/>
      <c r="O48" s="69"/>
      <c r="P48" s="69"/>
    </row>
    <row r="49" spans="1:10" s="13" customFormat="1">
      <c r="A49" s="12" t="s">
        <v>22</v>
      </c>
      <c r="B49" s="12"/>
      <c r="C49" s="12"/>
      <c r="D49" s="759"/>
      <c r="E49" s="12"/>
      <c r="F49" s="12"/>
      <c r="H49" s="912" t="s">
        <v>23</v>
      </c>
      <c r="I49" s="912"/>
    </row>
    <row r="50" spans="1:10" s="13" customFormat="1">
      <c r="A50" s="12"/>
    </row>
    <row r="51" spans="1:10">
      <c r="A51" s="1027"/>
      <c r="B51" s="1027"/>
      <c r="C51" s="1027"/>
      <c r="D51" s="1027"/>
      <c r="E51" s="1027"/>
      <c r="F51" s="1027"/>
      <c r="G51" s="1027"/>
      <c r="H51" s="1027"/>
      <c r="I51" s="1027"/>
      <c r="J51" s="1027"/>
    </row>
  </sheetData>
  <mergeCells count="21">
    <mergeCell ref="J1:K1"/>
    <mergeCell ref="I9:J9"/>
    <mergeCell ref="D1:E1"/>
    <mergeCell ref="A2:J2"/>
    <mergeCell ref="A3:J3"/>
    <mergeCell ref="G9:H9"/>
    <mergeCell ref="A7:B7"/>
    <mergeCell ref="K9:K10"/>
    <mergeCell ref="I7:K7"/>
    <mergeCell ref="C9:D9"/>
    <mergeCell ref="A5:L5"/>
    <mergeCell ref="A51:J51"/>
    <mergeCell ref="C8:J8"/>
    <mergeCell ref="A9:A10"/>
    <mergeCell ref="B9:B10"/>
    <mergeCell ref="E9:F9"/>
    <mergeCell ref="A48:J48"/>
    <mergeCell ref="A47:J47"/>
    <mergeCell ref="C45:F45"/>
    <mergeCell ref="H49:I49"/>
    <mergeCell ref="I46:J46"/>
  </mergeCells>
  <phoneticPr fontId="0" type="noConversion"/>
  <printOptions horizontalCentered="1"/>
  <pageMargins left="0.70866141732283472" right="0.70866141732283472" top="0.23622047244094491" bottom="0" header="0.31496062992125984" footer="0.31496062992125984"/>
  <pageSetup paperSize="9" scale="83" orientation="landscape" r:id="rId1"/>
  <drawing r:id="rId2"/>
</worksheet>
</file>

<file path=xl/worksheets/sheet38.xml><?xml version="1.0" encoding="utf-8"?>
<worksheet xmlns="http://schemas.openxmlformats.org/spreadsheetml/2006/main" xmlns:r="http://schemas.openxmlformats.org/officeDocument/2006/relationships">
  <sheetPr>
    <pageSetUpPr fitToPage="1"/>
  </sheetPr>
  <dimension ref="A1:K51"/>
  <sheetViews>
    <sheetView zoomScaleSheetLayoutView="90" workbookViewId="0">
      <selection activeCell="M16" sqref="M16"/>
    </sheetView>
  </sheetViews>
  <sheetFormatPr defaultRowHeight="12.75"/>
  <cols>
    <col min="2" max="2" width="19" customWidth="1"/>
    <col min="3" max="3" width="16.28515625" customWidth="1"/>
    <col min="4" max="4" width="15.85546875" customWidth="1"/>
    <col min="5" max="5" width="9.28515625" customWidth="1"/>
    <col min="6" max="6" width="13.5703125" customWidth="1"/>
    <col min="7" max="7" width="9.7109375" customWidth="1"/>
    <col min="8" max="8" width="10.42578125" customWidth="1"/>
    <col min="9" max="9" width="15.28515625" customWidth="1"/>
    <col min="10" max="10" width="19.28515625" customWidth="1"/>
    <col min="11" max="11" width="15" customWidth="1"/>
  </cols>
  <sheetData>
    <row r="1" spans="1:11" ht="22.9" customHeight="1">
      <c r="D1" s="912"/>
      <c r="E1" s="912"/>
      <c r="H1" s="35"/>
      <c r="J1" s="1026" t="s">
        <v>517</v>
      </c>
      <c r="K1" s="1026"/>
    </row>
    <row r="2" spans="1:11" ht="15">
      <c r="A2" s="1033" t="s">
        <v>0</v>
      </c>
      <c r="B2" s="1033"/>
      <c r="C2" s="1033"/>
      <c r="D2" s="1033"/>
      <c r="E2" s="1033"/>
      <c r="F2" s="1033"/>
      <c r="G2" s="1033"/>
      <c r="H2" s="1033"/>
      <c r="I2" s="1033"/>
      <c r="J2" s="1033"/>
    </row>
    <row r="3" spans="1:11" ht="18">
      <c r="A3" s="1052" t="s">
        <v>822</v>
      </c>
      <c r="B3" s="1052"/>
      <c r="C3" s="1052"/>
      <c r="D3" s="1052"/>
      <c r="E3" s="1052"/>
      <c r="F3" s="1052"/>
      <c r="G3" s="1052"/>
      <c r="H3" s="1052"/>
      <c r="I3" s="1052"/>
      <c r="J3" s="1052"/>
    </row>
    <row r="4" spans="1:11" ht="10.5" customHeight="1"/>
    <row r="5" spans="1:11" s="13" customFormat="1" ht="15.75" customHeight="1">
      <c r="A5" s="1137" t="s">
        <v>527</v>
      </c>
      <c r="B5" s="1137"/>
      <c r="C5" s="1137"/>
      <c r="D5" s="1137"/>
      <c r="E5" s="1137"/>
      <c r="F5" s="1137"/>
      <c r="G5" s="1137"/>
      <c r="H5" s="1137"/>
      <c r="I5" s="1137"/>
      <c r="J5" s="1137"/>
      <c r="K5" s="1137"/>
    </row>
    <row r="6" spans="1:11" s="13" customFormat="1" ht="15.75" customHeight="1">
      <c r="A6" s="38"/>
      <c r="B6" s="38"/>
      <c r="C6" s="38"/>
      <c r="D6" s="38"/>
      <c r="E6" s="38"/>
      <c r="F6" s="38"/>
      <c r="G6" s="38"/>
      <c r="H6" s="38"/>
      <c r="I6" s="38"/>
      <c r="J6" s="38"/>
    </row>
    <row r="7" spans="1:11" s="13" customFormat="1">
      <c r="A7" s="911" t="s">
        <v>744</v>
      </c>
      <c r="B7" s="911"/>
      <c r="I7" s="1067" t="s">
        <v>1006</v>
      </c>
      <c r="J7" s="1067"/>
      <c r="K7" s="1067"/>
    </row>
    <row r="8" spans="1:11" s="11" customFormat="1" ht="15.75" hidden="1">
      <c r="C8" s="1033" t="s">
        <v>15</v>
      </c>
      <c r="D8" s="1033"/>
      <c r="E8" s="1033"/>
      <c r="F8" s="1033"/>
      <c r="G8" s="1033"/>
      <c r="H8" s="1033"/>
      <c r="I8" s="1033"/>
      <c r="J8" s="1033"/>
    </row>
    <row r="9" spans="1:11" ht="25.5" customHeight="1">
      <c r="A9" s="1034" t="s">
        <v>25</v>
      </c>
      <c r="B9" s="1034" t="s">
        <v>38</v>
      </c>
      <c r="C9" s="864" t="s">
        <v>884</v>
      </c>
      <c r="D9" s="866"/>
      <c r="E9" s="864" t="s">
        <v>516</v>
      </c>
      <c r="F9" s="866"/>
      <c r="G9" s="864" t="s">
        <v>40</v>
      </c>
      <c r="H9" s="866"/>
      <c r="I9" s="893" t="s">
        <v>106</v>
      </c>
      <c r="J9" s="893"/>
      <c r="K9" s="1034" t="s">
        <v>555</v>
      </c>
    </row>
    <row r="10" spans="1:11" s="12" customFormat="1" ht="38.25">
      <c r="A10" s="1035"/>
      <c r="B10" s="1035"/>
      <c r="C10" s="350" t="s">
        <v>41</v>
      </c>
      <c r="D10" s="350" t="s">
        <v>105</v>
      </c>
      <c r="E10" s="350" t="s">
        <v>41</v>
      </c>
      <c r="F10" s="350" t="s">
        <v>105</v>
      </c>
      <c r="G10" s="350" t="s">
        <v>41</v>
      </c>
      <c r="H10" s="350" t="s">
        <v>105</v>
      </c>
      <c r="I10" s="350" t="s">
        <v>144</v>
      </c>
      <c r="J10" s="350" t="s">
        <v>145</v>
      </c>
      <c r="K10" s="1035"/>
    </row>
    <row r="11" spans="1:11">
      <c r="A11" s="445">
        <v>1</v>
      </c>
      <c r="B11" s="445">
        <v>2</v>
      </c>
      <c r="C11" s="445">
        <v>3</v>
      </c>
      <c r="D11" s="445">
        <v>4</v>
      </c>
      <c r="E11" s="445">
        <v>5</v>
      </c>
      <c r="F11" s="445">
        <v>6</v>
      </c>
      <c r="G11" s="445">
        <v>7</v>
      </c>
      <c r="H11" s="445">
        <v>8</v>
      </c>
      <c r="I11" s="445">
        <v>9</v>
      </c>
      <c r="J11" s="445">
        <v>10</v>
      </c>
      <c r="K11" s="445">
        <v>11</v>
      </c>
    </row>
    <row r="12" spans="1:11">
      <c r="A12" s="84">
        <v>1</v>
      </c>
      <c r="B12" s="228" t="s">
        <v>694</v>
      </c>
      <c r="C12" s="262">
        <v>2189</v>
      </c>
      <c r="D12" s="328">
        <f>C12*5000/100000</f>
        <v>109.45</v>
      </c>
      <c r="E12" s="331">
        <v>2189</v>
      </c>
      <c r="F12" s="328">
        <v>109.45</v>
      </c>
      <c r="G12" s="329">
        <v>0</v>
      </c>
      <c r="H12" s="332">
        <v>0</v>
      </c>
      <c r="I12" s="331">
        <f>C12-E12-G12</f>
        <v>0</v>
      </c>
      <c r="J12" s="328">
        <f>D12-F12-H12</f>
        <v>0</v>
      </c>
      <c r="K12" s="329">
        <v>0</v>
      </c>
    </row>
    <row r="13" spans="1:11">
      <c r="A13" s="84">
        <v>2</v>
      </c>
      <c r="B13" s="228" t="s">
        <v>695</v>
      </c>
      <c r="C13" s="262">
        <v>3400</v>
      </c>
      <c r="D13" s="328">
        <f t="shared" ref="D13:D42" si="0">C13*5000/100000</f>
        <v>170</v>
      </c>
      <c r="E13" s="331">
        <v>3400</v>
      </c>
      <c r="F13" s="328">
        <v>170</v>
      </c>
      <c r="G13" s="329">
        <v>0</v>
      </c>
      <c r="H13" s="332">
        <v>0</v>
      </c>
      <c r="I13" s="331">
        <f t="shared" ref="I13:I42" si="1">C13-E13-G13</f>
        <v>0</v>
      </c>
      <c r="J13" s="328">
        <f t="shared" ref="J13:J42" si="2">D13-F13-H13</f>
        <v>0</v>
      </c>
      <c r="K13" s="329">
        <v>0</v>
      </c>
    </row>
    <row r="14" spans="1:11">
      <c r="A14" s="84">
        <v>3</v>
      </c>
      <c r="B14" s="228" t="s">
        <v>696</v>
      </c>
      <c r="C14" s="262">
        <v>2180</v>
      </c>
      <c r="D14" s="328">
        <f t="shared" si="0"/>
        <v>109</v>
      </c>
      <c r="E14" s="331">
        <v>2180</v>
      </c>
      <c r="F14" s="328">
        <v>109</v>
      </c>
      <c r="G14" s="329">
        <v>0</v>
      </c>
      <c r="H14" s="332">
        <v>0</v>
      </c>
      <c r="I14" s="331">
        <f t="shared" si="1"/>
        <v>0</v>
      </c>
      <c r="J14" s="328">
        <f t="shared" si="2"/>
        <v>0</v>
      </c>
      <c r="K14" s="329">
        <v>0</v>
      </c>
    </row>
    <row r="15" spans="1:11">
      <c r="A15" s="84">
        <v>4</v>
      </c>
      <c r="B15" s="228" t="s">
        <v>697</v>
      </c>
      <c r="C15" s="262">
        <v>2186</v>
      </c>
      <c r="D15" s="328">
        <f t="shared" si="0"/>
        <v>109.3</v>
      </c>
      <c r="E15" s="331">
        <v>2186</v>
      </c>
      <c r="F15" s="328">
        <v>109.3</v>
      </c>
      <c r="G15" s="329">
        <v>0</v>
      </c>
      <c r="H15" s="332">
        <v>0</v>
      </c>
      <c r="I15" s="331">
        <f t="shared" si="1"/>
        <v>0</v>
      </c>
      <c r="J15" s="328">
        <f t="shared" si="2"/>
        <v>0</v>
      </c>
      <c r="K15" s="329">
        <v>0</v>
      </c>
    </row>
    <row r="16" spans="1:11">
      <c r="A16" s="84">
        <v>5</v>
      </c>
      <c r="B16" s="228" t="s">
        <v>698</v>
      </c>
      <c r="C16" s="262">
        <v>2557</v>
      </c>
      <c r="D16" s="328">
        <f t="shared" si="0"/>
        <v>127.85</v>
      </c>
      <c r="E16" s="331">
        <v>2557</v>
      </c>
      <c r="F16" s="328">
        <v>127.85</v>
      </c>
      <c r="G16" s="329">
        <v>0</v>
      </c>
      <c r="H16" s="332">
        <v>0</v>
      </c>
      <c r="I16" s="331">
        <f t="shared" si="1"/>
        <v>0</v>
      </c>
      <c r="J16" s="328">
        <f t="shared" si="2"/>
        <v>0</v>
      </c>
      <c r="K16" s="329">
        <v>0</v>
      </c>
    </row>
    <row r="17" spans="1:11">
      <c r="A17" s="84">
        <v>6</v>
      </c>
      <c r="B17" s="228" t="s">
        <v>699</v>
      </c>
      <c r="C17" s="262">
        <v>919</v>
      </c>
      <c r="D17" s="328">
        <f t="shared" si="0"/>
        <v>45.95</v>
      </c>
      <c r="E17" s="331">
        <v>919</v>
      </c>
      <c r="F17" s="328">
        <v>45.95</v>
      </c>
      <c r="G17" s="329">
        <v>0</v>
      </c>
      <c r="H17" s="332">
        <v>0</v>
      </c>
      <c r="I17" s="331">
        <f t="shared" si="1"/>
        <v>0</v>
      </c>
      <c r="J17" s="328">
        <f t="shared" si="2"/>
        <v>0</v>
      </c>
      <c r="K17" s="329">
        <v>0</v>
      </c>
    </row>
    <row r="18" spans="1:11">
      <c r="A18" s="84">
        <v>7</v>
      </c>
      <c r="B18" s="228" t="s">
        <v>700</v>
      </c>
      <c r="C18" s="262">
        <v>2936</v>
      </c>
      <c r="D18" s="328">
        <f t="shared" si="0"/>
        <v>146.80000000000001</v>
      </c>
      <c r="E18" s="331">
        <v>2936</v>
      </c>
      <c r="F18" s="328">
        <v>146.80000000000001</v>
      </c>
      <c r="G18" s="329">
        <v>0</v>
      </c>
      <c r="H18" s="332">
        <v>0</v>
      </c>
      <c r="I18" s="331">
        <f t="shared" si="1"/>
        <v>0</v>
      </c>
      <c r="J18" s="328">
        <f t="shared" si="2"/>
        <v>0</v>
      </c>
      <c r="K18" s="329">
        <v>0</v>
      </c>
    </row>
    <row r="19" spans="1:11">
      <c r="A19" s="84">
        <v>8</v>
      </c>
      <c r="B19" s="228" t="s">
        <v>701</v>
      </c>
      <c r="C19" s="262">
        <v>719</v>
      </c>
      <c r="D19" s="328">
        <f t="shared" si="0"/>
        <v>35.950000000000003</v>
      </c>
      <c r="E19" s="331">
        <v>719</v>
      </c>
      <c r="F19" s="328">
        <v>35.950000000000003</v>
      </c>
      <c r="G19" s="329">
        <v>0</v>
      </c>
      <c r="H19" s="332">
        <v>0</v>
      </c>
      <c r="I19" s="331">
        <f t="shared" si="1"/>
        <v>0</v>
      </c>
      <c r="J19" s="328">
        <f t="shared" si="2"/>
        <v>0</v>
      </c>
      <c r="K19" s="329">
        <v>0</v>
      </c>
    </row>
    <row r="20" spans="1:11">
      <c r="A20" s="84">
        <v>9</v>
      </c>
      <c r="B20" s="228" t="s">
        <v>702</v>
      </c>
      <c r="C20" s="262">
        <v>2039</v>
      </c>
      <c r="D20" s="328">
        <f t="shared" si="0"/>
        <v>101.95</v>
      </c>
      <c r="E20" s="331">
        <v>2039</v>
      </c>
      <c r="F20" s="328">
        <v>101.95</v>
      </c>
      <c r="G20" s="329">
        <v>0</v>
      </c>
      <c r="H20" s="332">
        <v>0</v>
      </c>
      <c r="I20" s="331">
        <f t="shared" si="1"/>
        <v>0</v>
      </c>
      <c r="J20" s="328">
        <f t="shared" si="2"/>
        <v>0</v>
      </c>
      <c r="K20" s="329">
        <v>0</v>
      </c>
    </row>
    <row r="21" spans="1:11">
      <c r="A21" s="84">
        <v>10</v>
      </c>
      <c r="B21" s="228" t="s">
        <v>703</v>
      </c>
      <c r="C21" s="262">
        <v>1681</v>
      </c>
      <c r="D21" s="328">
        <f t="shared" si="0"/>
        <v>84.05</v>
      </c>
      <c r="E21" s="331">
        <v>1681</v>
      </c>
      <c r="F21" s="328">
        <v>84.05</v>
      </c>
      <c r="G21" s="329">
        <v>0</v>
      </c>
      <c r="H21" s="332">
        <v>0</v>
      </c>
      <c r="I21" s="331">
        <f t="shared" si="1"/>
        <v>0</v>
      </c>
      <c r="J21" s="328">
        <f t="shared" si="2"/>
        <v>0</v>
      </c>
      <c r="K21" s="329">
        <v>0</v>
      </c>
    </row>
    <row r="22" spans="1:11">
      <c r="A22" s="84">
        <v>11</v>
      </c>
      <c r="B22" s="228" t="s">
        <v>704</v>
      </c>
      <c r="C22" s="262">
        <v>3989</v>
      </c>
      <c r="D22" s="328">
        <f t="shared" si="0"/>
        <v>199.45</v>
      </c>
      <c r="E22" s="331">
        <v>3989</v>
      </c>
      <c r="F22" s="328">
        <v>199.45</v>
      </c>
      <c r="G22" s="329">
        <v>0</v>
      </c>
      <c r="H22" s="332">
        <v>0</v>
      </c>
      <c r="I22" s="331">
        <f t="shared" si="1"/>
        <v>0</v>
      </c>
      <c r="J22" s="328">
        <f t="shared" si="2"/>
        <v>0</v>
      </c>
      <c r="K22" s="329">
        <v>0</v>
      </c>
    </row>
    <row r="23" spans="1:11">
      <c r="A23" s="84">
        <v>12</v>
      </c>
      <c r="B23" s="228" t="s">
        <v>705</v>
      </c>
      <c r="C23" s="262">
        <v>1831</v>
      </c>
      <c r="D23" s="328">
        <f t="shared" si="0"/>
        <v>91.55</v>
      </c>
      <c r="E23" s="331">
        <v>1831</v>
      </c>
      <c r="F23" s="328">
        <v>91.55</v>
      </c>
      <c r="G23" s="329">
        <v>0</v>
      </c>
      <c r="H23" s="332">
        <v>0</v>
      </c>
      <c r="I23" s="331">
        <f t="shared" si="1"/>
        <v>0</v>
      </c>
      <c r="J23" s="328">
        <f t="shared" si="2"/>
        <v>0</v>
      </c>
      <c r="K23" s="329">
        <v>0</v>
      </c>
    </row>
    <row r="24" spans="1:11">
      <c r="A24" s="84">
        <v>13</v>
      </c>
      <c r="B24" s="228" t="s">
        <v>706</v>
      </c>
      <c r="C24" s="262">
        <v>2926</v>
      </c>
      <c r="D24" s="328">
        <f t="shared" si="0"/>
        <v>146.30000000000001</v>
      </c>
      <c r="E24" s="331">
        <v>2926</v>
      </c>
      <c r="F24" s="328">
        <v>146.30000000000001</v>
      </c>
      <c r="G24" s="329">
        <v>0</v>
      </c>
      <c r="H24" s="332">
        <v>0</v>
      </c>
      <c r="I24" s="331">
        <f t="shared" si="1"/>
        <v>0</v>
      </c>
      <c r="J24" s="328">
        <f t="shared" si="2"/>
        <v>0</v>
      </c>
      <c r="K24" s="329">
        <v>0</v>
      </c>
    </row>
    <row r="25" spans="1:11">
      <c r="A25" s="84">
        <v>14</v>
      </c>
      <c r="B25" s="228" t="s">
        <v>707</v>
      </c>
      <c r="C25" s="262">
        <v>870</v>
      </c>
      <c r="D25" s="328">
        <f t="shared" si="0"/>
        <v>43.5</v>
      </c>
      <c r="E25" s="331">
        <v>870</v>
      </c>
      <c r="F25" s="328">
        <v>43.5</v>
      </c>
      <c r="G25" s="329">
        <v>0</v>
      </c>
      <c r="H25" s="332">
        <v>0</v>
      </c>
      <c r="I25" s="331">
        <f t="shared" si="1"/>
        <v>0</v>
      </c>
      <c r="J25" s="328">
        <f t="shared" si="2"/>
        <v>0</v>
      </c>
      <c r="K25" s="329">
        <v>0</v>
      </c>
    </row>
    <row r="26" spans="1:11">
      <c r="A26" s="84">
        <v>15</v>
      </c>
      <c r="B26" s="228" t="s">
        <v>708</v>
      </c>
      <c r="C26" s="262">
        <v>2807</v>
      </c>
      <c r="D26" s="328">
        <f t="shared" si="0"/>
        <v>140.35</v>
      </c>
      <c r="E26" s="331">
        <v>2807</v>
      </c>
      <c r="F26" s="328">
        <v>140.35</v>
      </c>
      <c r="G26" s="329">
        <v>0</v>
      </c>
      <c r="H26" s="332">
        <v>0</v>
      </c>
      <c r="I26" s="331">
        <f t="shared" si="1"/>
        <v>0</v>
      </c>
      <c r="J26" s="328">
        <f t="shared" si="2"/>
        <v>0</v>
      </c>
      <c r="K26" s="329">
        <v>0</v>
      </c>
    </row>
    <row r="27" spans="1:11">
      <c r="A27" s="84">
        <v>16</v>
      </c>
      <c r="B27" s="230" t="s">
        <v>709</v>
      </c>
      <c r="C27" s="262">
        <v>2022</v>
      </c>
      <c r="D27" s="328">
        <f t="shared" si="0"/>
        <v>101.1</v>
      </c>
      <c r="E27" s="331">
        <v>2022</v>
      </c>
      <c r="F27" s="328">
        <v>101.1</v>
      </c>
      <c r="G27" s="329">
        <v>0</v>
      </c>
      <c r="H27" s="332">
        <v>0</v>
      </c>
      <c r="I27" s="331">
        <f t="shared" si="1"/>
        <v>0</v>
      </c>
      <c r="J27" s="328">
        <f t="shared" si="2"/>
        <v>0</v>
      </c>
      <c r="K27" s="329">
        <v>0</v>
      </c>
    </row>
    <row r="28" spans="1:11">
      <c r="A28" s="84">
        <v>17</v>
      </c>
      <c r="B28" s="230" t="s">
        <v>710</v>
      </c>
      <c r="C28" s="262">
        <v>2239</v>
      </c>
      <c r="D28" s="328">
        <f t="shared" si="0"/>
        <v>111.95</v>
      </c>
      <c r="E28" s="331">
        <v>2239</v>
      </c>
      <c r="F28" s="328">
        <v>111.95</v>
      </c>
      <c r="G28" s="329">
        <v>0</v>
      </c>
      <c r="H28" s="332">
        <v>0</v>
      </c>
      <c r="I28" s="331">
        <f t="shared" si="1"/>
        <v>0</v>
      </c>
      <c r="J28" s="328">
        <f t="shared" si="2"/>
        <v>0</v>
      </c>
      <c r="K28" s="329">
        <v>0</v>
      </c>
    </row>
    <row r="29" spans="1:11">
      <c r="A29" s="84">
        <v>18</v>
      </c>
      <c r="B29" s="230" t="s">
        <v>711</v>
      </c>
      <c r="C29" s="262">
        <v>2946</v>
      </c>
      <c r="D29" s="328">
        <f t="shared" si="0"/>
        <v>147.30000000000001</v>
      </c>
      <c r="E29" s="331">
        <v>2946</v>
      </c>
      <c r="F29" s="328">
        <v>147.30000000000001</v>
      </c>
      <c r="G29" s="329">
        <v>0</v>
      </c>
      <c r="H29" s="332">
        <v>0</v>
      </c>
      <c r="I29" s="331">
        <f t="shared" si="1"/>
        <v>0</v>
      </c>
      <c r="J29" s="328">
        <f t="shared" si="2"/>
        <v>0</v>
      </c>
      <c r="K29" s="329">
        <v>0</v>
      </c>
    </row>
    <row r="30" spans="1:11">
      <c r="A30" s="84">
        <v>19</v>
      </c>
      <c r="B30" s="230" t="s">
        <v>712</v>
      </c>
      <c r="C30" s="262">
        <v>1997</v>
      </c>
      <c r="D30" s="328">
        <f t="shared" si="0"/>
        <v>99.85</v>
      </c>
      <c r="E30" s="331">
        <v>1997</v>
      </c>
      <c r="F30" s="328">
        <v>99.85</v>
      </c>
      <c r="G30" s="329">
        <v>0</v>
      </c>
      <c r="H30" s="332">
        <v>0</v>
      </c>
      <c r="I30" s="331">
        <f t="shared" si="1"/>
        <v>0</v>
      </c>
      <c r="J30" s="328">
        <f t="shared" si="2"/>
        <v>0</v>
      </c>
      <c r="K30" s="329">
        <v>0</v>
      </c>
    </row>
    <row r="31" spans="1:11">
      <c r="A31" s="84">
        <v>20</v>
      </c>
      <c r="B31" s="230" t="s">
        <v>713</v>
      </c>
      <c r="C31" s="262">
        <v>2764</v>
      </c>
      <c r="D31" s="328">
        <f t="shared" si="0"/>
        <v>138.19999999999999</v>
      </c>
      <c r="E31" s="331">
        <v>2764</v>
      </c>
      <c r="F31" s="328">
        <v>138.19999999999999</v>
      </c>
      <c r="G31" s="329">
        <v>0</v>
      </c>
      <c r="H31" s="332">
        <v>0</v>
      </c>
      <c r="I31" s="331">
        <f t="shared" si="1"/>
        <v>0</v>
      </c>
      <c r="J31" s="328">
        <f t="shared" si="2"/>
        <v>0</v>
      </c>
      <c r="K31" s="329">
        <v>0</v>
      </c>
    </row>
    <row r="32" spans="1:11">
      <c r="A32" s="84">
        <v>21</v>
      </c>
      <c r="B32" s="230" t="s">
        <v>714</v>
      </c>
      <c r="C32" s="262">
        <v>1373</v>
      </c>
      <c r="D32" s="328">
        <f t="shared" si="0"/>
        <v>68.650000000000006</v>
      </c>
      <c r="E32" s="331">
        <v>1373</v>
      </c>
      <c r="F32" s="328">
        <v>68.650000000000006</v>
      </c>
      <c r="G32" s="329">
        <v>0</v>
      </c>
      <c r="H32" s="332">
        <v>0</v>
      </c>
      <c r="I32" s="331">
        <f t="shared" si="1"/>
        <v>0</v>
      </c>
      <c r="J32" s="328">
        <f t="shared" si="2"/>
        <v>0</v>
      </c>
      <c r="K32" s="329">
        <v>0</v>
      </c>
    </row>
    <row r="33" spans="1:11">
      <c r="A33" s="84">
        <v>22</v>
      </c>
      <c r="B33" s="230" t="s">
        <v>715</v>
      </c>
      <c r="C33" s="262">
        <v>4439</v>
      </c>
      <c r="D33" s="328">
        <f t="shared" si="0"/>
        <v>221.95</v>
      </c>
      <c r="E33" s="331">
        <v>4439</v>
      </c>
      <c r="F33" s="328">
        <v>221.95</v>
      </c>
      <c r="G33" s="329">
        <v>0</v>
      </c>
      <c r="H33" s="332">
        <v>0</v>
      </c>
      <c r="I33" s="331">
        <f t="shared" si="1"/>
        <v>0</v>
      </c>
      <c r="J33" s="328">
        <f t="shared" si="2"/>
        <v>0</v>
      </c>
      <c r="K33" s="329">
        <v>0</v>
      </c>
    </row>
    <row r="34" spans="1:11">
      <c r="A34" s="84">
        <v>23</v>
      </c>
      <c r="B34" s="230" t="s">
        <v>716</v>
      </c>
      <c r="C34" s="262">
        <v>2318</v>
      </c>
      <c r="D34" s="328">
        <f t="shared" si="0"/>
        <v>115.9</v>
      </c>
      <c r="E34" s="331">
        <v>2318</v>
      </c>
      <c r="F34" s="328">
        <v>115.9</v>
      </c>
      <c r="G34" s="329">
        <v>0</v>
      </c>
      <c r="H34" s="332">
        <v>0</v>
      </c>
      <c r="I34" s="331">
        <f t="shared" si="1"/>
        <v>0</v>
      </c>
      <c r="J34" s="328">
        <f t="shared" si="2"/>
        <v>0</v>
      </c>
      <c r="K34" s="329">
        <v>0</v>
      </c>
    </row>
    <row r="35" spans="1:11">
      <c r="A35" s="84">
        <v>24</v>
      </c>
      <c r="B35" s="230" t="s">
        <v>717</v>
      </c>
      <c r="C35" s="262">
        <v>1322</v>
      </c>
      <c r="D35" s="328">
        <f t="shared" si="0"/>
        <v>66.099999999999994</v>
      </c>
      <c r="E35" s="331">
        <v>1322</v>
      </c>
      <c r="F35" s="328">
        <v>66.099999999999994</v>
      </c>
      <c r="G35" s="329">
        <v>0</v>
      </c>
      <c r="H35" s="332">
        <v>0</v>
      </c>
      <c r="I35" s="331">
        <f t="shared" si="1"/>
        <v>0</v>
      </c>
      <c r="J35" s="328">
        <f t="shared" si="2"/>
        <v>0</v>
      </c>
      <c r="K35" s="329">
        <v>0</v>
      </c>
    </row>
    <row r="36" spans="1:11">
      <c r="A36" s="84">
        <v>25</v>
      </c>
      <c r="B36" s="230" t="s">
        <v>718</v>
      </c>
      <c r="C36" s="262">
        <v>1182</v>
      </c>
      <c r="D36" s="328">
        <f t="shared" si="0"/>
        <v>59.1</v>
      </c>
      <c r="E36" s="331">
        <v>1182</v>
      </c>
      <c r="F36" s="328">
        <v>59.1</v>
      </c>
      <c r="G36" s="329">
        <v>0</v>
      </c>
      <c r="H36" s="332">
        <v>0</v>
      </c>
      <c r="I36" s="331">
        <f t="shared" si="1"/>
        <v>0</v>
      </c>
      <c r="J36" s="328">
        <f t="shared" si="2"/>
        <v>0</v>
      </c>
      <c r="K36" s="329">
        <v>0</v>
      </c>
    </row>
    <row r="37" spans="1:11">
      <c r="A37" s="84">
        <v>26</v>
      </c>
      <c r="B37" s="230" t="s">
        <v>719</v>
      </c>
      <c r="C37" s="262">
        <v>2336</v>
      </c>
      <c r="D37" s="328">
        <f t="shared" si="0"/>
        <v>116.8</v>
      </c>
      <c r="E37" s="331">
        <v>2336</v>
      </c>
      <c r="F37" s="328">
        <v>116.8</v>
      </c>
      <c r="G37" s="329">
        <v>0</v>
      </c>
      <c r="H37" s="332">
        <v>0</v>
      </c>
      <c r="I37" s="331">
        <f t="shared" si="1"/>
        <v>0</v>
      </c>
      <c r="J37" s="328">
        <f t="shared" si="2"/>
        <v>0</v>
      </c>
      <c r="K37" s="329">
        <v>0</v>
      </c>
    </row>
    <row r="38" spans="1:11">
      <c r="A38" s="84">
        <v>27</v>
      </c>
      <c r="B38" s="230" t="s">
        <v>720</v>
      </c>
      <c r="C38" s="262">
        <v>2101</v>
      </c>
      <c r="D38" s="328">
        <f t="shared" si="0"/>
        <v>105.05</v>
      </c>
      <c r="E38" s="331">
        <v>2101</v>
      </c>
      <c r="F38" s="328">
        <v>105.05</v>
      </c>
      <c r="G38" s="329">
        <v>0</v>
      </c>
      <c r="H38" s="332">
        <v>0</v>
      </c>
      <c r="I38" s="331">
        <f t="shared" si="1"/>
        <v>0</v>
      </c>
      <c r="J38" s="328">
        <f t="shared" si="2"/>
        <v>0</v>
      </c>
      <c r="K38" s="329">
        <v>0</v>
      </c>
    </row>
    <row r="39" spans="1:11">
      <c r="A39" s="84">
        <v>28</v>
      </c>
      <c r="B39" s="230" t="s">
        <v>721</v>
      </c>
      <c r="C39" s="262">
        <v>1898</v>
      </c>
      <c r="D39" s="328">
        <f t="shared" si="0"/>
        <v>94.9</v>
      </c>
      <c r="E39" s="331">
        <v>1898</v>
      </c>
      <c r="F39" s="328">
        <v>94.9</v>
      </c>
      <c r="G39" s="329">
        <v>0</v>
      </c>
      <c r="H39" s="332">
        <v>0</v>
      </c>
      <c r="I39" s="331">
        <f t="shared" si="1"/>
        <v>0</v>
      </c>
      <c r="J39" s="328">
        <f t="shared" si="2"/>
        <v>0</v>
      </c>
      <c r="K39" s="329">
        <v>0</v>
      </c>
    </row>
    <row r="40" spans="1:11">
      <c r="A40" s="84">
        <v>29</v>
      </c>
      <c r="B40" s="230" t="s">
        <v>722</v>
      </c>
      <c r="C40" s="262">
        <v>1191</v>
      </c>
      <c r="D40" s="328">
        <f t="shared" si="0"/>
        <v>59.55</v>
      </c>
      <c r="E40" s="331">
        <v>1191</v>
      </c>
      <c r="F40" s="328">
        <v>59.55</v>
      </c>
      <c r="G40" s="329">
        <v>0</v>
      </c>
      <c r="H40" s="332">
        <v>0</v>
      </c>
      <c r="I40" s="331">
        <f t="shared" si="1"/>
        <v>0</v>
      </c>
      <c r="J40" s="328">
        <f t="shared" si="2"/>
        <v>0</v>
      </c>
      <c r="K40" s="329">
        <v>0</v>
      </c>
    </row>
    <row r="41" spans="1:11" s="10" customFormat="1">
      <c r="A41" s="84">
        <v>30</v>
      </c>
      <c r="B41" s="230" t="s">
        <v>723</v>
      </c>
      <c r="C41" s="262">
        <v>3026</v>
      </c>
      <c r="D41" s="328">
        <f t="shared" si="0"/>
        <v>151.30000000000001</v>
      </c>
      <c r="E41" s="331">
        <v>3026</v>
      </c>
      <c r="F41" s="328">
        <v>151.30000000000001</v>
      </c>
      <c r="G41" s="329">
        <v>0</v>
      </c>
      <c r="H41" s="332">
        <v>0</v>
      </c>
      <c r="I41" s="331">
        <f t="shared" si="1"/>
        <v>0</v>
      </c>
      <c r="J41" s="328">
        <f t="shared" si="2"/>
        <v>0</v>
      </c>
      <c r="K41" s="329">
        <v>0</v>
      </c>
    </row>
    <row r="42" spans="1:11" s="10" customFormat="1">
      <c r="A42" s="429"/>
      <c r="B42" s="406" t="s">
        <v>724</v>
      </c>
      <c r="C42" s="367">
        <f>SUM(C12:C41)</f>
        <v>66383</v>
      </c>
      <c r="D42" s="374">
        <f t="shared" si="0"/>
        <v>3319.15</v>
      </c>
      <c r="E42" s="446">
        <f>SUM(E12:E41)</f>
        <v>66383</v>
      </c>
      <c r="F42" s="404">
        <f>SUM(F12:F41)</f>
        <v>3319.1500000000005</v>
      </c>
      <c r="G42" s="372">
        <f>SUM(G12:G41)</f>
        <v>0</v>
      </c>
      <c r="H42" s="447">
        <f>SUM(H12:H41)</f>
        <v>0</v>
      </c>
      <c r="I42" s="390">
        <f t="shared" si="1"/>
        <v>0</v>
      </c>
      <c r="J42" s="374">
        <f t="shared" si="2"/>
        <v>-4.5474735088646412E-13</v>
      </c>
      <c r="K42" s="406">
        <f>SUM(K12:K41)</f>
        <v>0</v>
      </c>
    </row>
    <row r="43" spans="1:11" s="10" customFormat="1"/>
    <row r="44" spans="1:11" s="10" customFormat="1">
      <c r="A44" s="8" t="s">
        <v>42</v>
      </c>
    </row>
    <row r="45" spans="1:11" ht="15.75" customHeight="1">
      <c r="C45" s="1028"/>
      <c r="D45" s="1028"/>
      <c r="E45" s="1028"/>
      <c r="F45" s="1028"/>
    </row>
    <row r="46" spans="1:11" s="13" customFormat="1" ht="13.9" customHeight="1">
      <c r="B46" s="69"/>
      <c r="C46" s="69"/>
      <c r="D46" s="69"/>
      <c r="E46" s="69"/>
      <c r="F46" s="69"/>
      <c r="G46" s="69"/>
      <c r="H46" s="69"/>
      <c r="I46" s="923" t="s">
        <v>12</v>
      </c>
      <c r="J46" s="923"/>
      <c r="K46" s="69"/>
    </row>
    <row r="47" spans="1:11" s="13" customFormat="1" ht="13.15" customHeight="1">
      <c r="A47" s="926" t="s">
        <v>13</v>
      </c>
      <c r="B47" s="926"/>
      <c r="C47" s="926"/>
      <c r="D47" s="926"/>
      <c r="E47" s="926"/>
      <c r="F47" s="926"/>
      <c r="G47" s="926"/>
      <c r="H47" s="926"/>
      <c r="I47" s="926"/>
      <c r="J47" s="926"/>
      <c r="K47" s="69"/>
    </row>
    <row r="48" spans="1:11" s="13" customFormat="1" ht="13.15" customHeight="1">
      <c r="A48" s="926" t="s">
        <v>19</v>
      </c>
      <c r="B48" s="926"/>
      <c r="C48" s="926"/>
      <c r="D48" s="926"/>
      <c r="E48" s="926"/>
      <c r="F48" s="926"/>
      <c r="G48" s="926"/>
      <c r="H48" s="926"/>
      <c r="I48" s="926"/>
      <c r="J48" s="926"/>
      <c r="K48" s="69"/>
    </row>
    <row r="49" spans="1:10" s="13" customFormat="1">
      <c r="A49" s="12" t="s">
        <v>22</v>
      </c>
      <c r="B49" s="12"/>
      <c r="C49" s="12"/>
      <c r="D49" s="12"/>
      <c r="E49" s="12"/>
      <c r="F49" s="12"/>
      <c r="H49" s="912" t="s">
        <v>23</v>
      </c>
      <c r="I49" s="912"/>
    </row>
    <row r="50" spans="1:10" s="13" customFormat="1">
      <c r="A50" s="12"/>
      <c r="C50" s="700"/>
    </row>
    <row r="51" spans="1:10">
      <c r="A51" s="1027"/>
      <c r="B51" s="1027"/>
      <c r="C51" s="1027"/>
      <c r="D51" s="1027"/>
      <c r="E51" s="1027"/>
      <c r="F51" s="1027"/>
      <c r="G51" s="1027"/>
      <c r="H51" s="1027"/>
      <c r="I51" s="1027"/>
      <c r="J51" s="1027"/>
    </row>
  </sheetData>
  <mergeCells count="21">
    <mergeCell ref="A51:J51"/>
    <mergeCell ref="K9:K10"/>
    <mergeCell ref="C45:F45"/>
    <mergeCell ref="I46:J46"/>
    <mergeCell ref="A47:J47"/>
    <mergeCell ref="A48:J48"/>
    <mergeCell ref="H49:I49"/>
    <mergeCell ref="A7:B7"/>
    <mergeCell ref="I7:K7"/>
    <mergeCell ref="C8:J8"/>
    <mergeCell ref="A9:A10"/>
    <mergeCell ref="B9:B10"/>
    <mergeCell ref="C9:D9"/>
    <mergeCell ref="E9:F9"/>
    <mergeCell ref="G9:H9"/>
    <mergeCell ref="I9:J9"/>
    <mergeCell ref="D1:E1"/>
    <mergeCell ref="J1:K1"/>
    <mergeCell ref="A2:J2"/>
    <mergeCell ref="A3:J3"/>
    <mergeCell ref="A5:K5"/>
  </mergeCells>
  <printOptions horizontalCentered="1"/>
  <pageMargins left="0.70866141732283472" right="0.70866141732283472" top="0.23622047244094491" bottom="0" header="0.31496062992125984" footer="0.31496062992125984"/>
  <pageSetup paperSize="9" scale="83" orientation="landscape" r:id="rId1"/>
  <drawing r:id="rId2"/>
</worksheet>
</file>

<file path=xl/worksheets/sheet39.xml><?xml version="1.0" encoding="utf-8"?>
<worksheet xmlns="http://schemas.openxmlformats.org/spreadsheetml/2006/main" xmlns:r="http://schemas.openxmlformats.org/officeDocument/2006/relationships">
  <sheetPr>
    <pageSetUpPr fitToPage="1"/>
  </sheetPr>
  <dimension ref="A1:H46"/>
  <sheetViews>
    <sheetView topLeftCell="A19" zoomScaleSheetLayoutView="100" workbookViewId="0">
      <selection activeCell="J34" sqref="J34"/>
    </sheetView>
  </sheetViews>
  <sheetFormatPr defaultRowHeight="12.75"/>
  <cols>
    <col min="1" max="1" width="7.140625" customWidth="1"/>
    <col min="2" max="2" width="19.7109375" customWidth="1"/>
    <col min="3" max="3" width="16.28515625" customWidth="1"/>
    <col min="4" max="4" width="16.5703125" style="213" customWidth="1"/>
    <col min="5" max="8" width="18.42578125" style="213" customWidth="1"/>
  </cols>
  <sheetData>
    <row r="1" spans="1:8">
      <c r="H1" s="647" t="s">
        <v>557</v>
      </c>
    </row>
    <row r="2" spans="1:8" ht="18">
      <c r="A2" s="1018" t="s">
        <v>0</v>
      </c>
      <c r="B2" s="1018"/>
      <c r="C2" s="1018"/>
      <c r="D2" s="1018"/>
      <c r="E2" s="1018"/>
      <c r="F2" s="1018"/>
      <c r="G2" s="1018"/>
      <c r="H2" s="1018"/>
    </row>
    <row r="3" spans="1:8" ht="18" customHeight="1">
      <c r="A3" s="1019" t="s">
        <v>822</v>
      </c>
      <c r="B3" s="1019"/>
      <c r="C3" s="1019"/>
      <c r="D3" s="1019"/>
      <c r="E3" s="1019"/>
      <c r="F3" s="1019"/>
      <c r="G3" s="1019"/>
      <c r="H3" s="1019"/>
    </row>
    <row r="4" spans="1:8" ht="3.75" customHeight="1">
      <c r="A4" s="148"/>
      <c r="B4" s="148"/>
      <c r="C4" s="148"/>
      <c r="D4" s="212"/>
      <c r="E4" s="212"/>
      <c r="F4" s="212"/>
      <c r="G4" s="212"/>
      <c r="H4" s="212"/>
    </row>
    <row r="5" spans="1:8" ht="18">
      <c r="A5" s="1109" t="s">
        <v>556</v>
      </c>
      <c r="B5" s="1109"/>
      <c r="C5" s="1109"/>
      <c r="D5" s="1109"/>
      <c r="E5" s="1109"/>
      <c r="F5" s="1109"/>
      <c r="G5" s="1109"/>
      <c r="H5" s="1109"/>
    </row>
    <row r="6" spans="1:8" ht="15">
      <c r="A6" s="149" t="s">
        <v>746</v>
      </c>
      <c r="B6" s="149"/>
      <c r="C6" s="148"/>
      <c r="D6" s="212"/>
      <c r="E6" s="212"/>
      <c r="F6" s="1142" t="s">
        <v>977</v>
      </c>
      <c r="G6" s="1142"/>
      <c r="H6" s="1142"/>
    </row>
    <row r="7" spans="1:8" ht="15">
      <c r="A7" s="1110" t="s">
        <v>2</v>
      </c>
      <c r="B7" s="1110" t="s">
        <v>3</v>
      </c>
      <c r="C7" s="1141" t="s">
        <v>424</v>
      </c>
      <c r="D7" s="1138" t="s">
        <v>534</v>
      </c>
      <c r="E7" s="1139"/>
      <c r="F7" s="1139"/>
      <c r="G7" s="1139"/>
      <c r="H7" s="1140"/>
    </row>
    <row r="8" spans="1:8" ht="30">
      <c r="A8" s="1110"/>
      <c r="B8" s="1110"/>
      <c r="C8" s="1141"/>
      <c r="D8" s="442" t="s">
        <v>535</v>
      </c>
      <c r="E8" s="442" t="s">
        <v>536</v>
      </c>
      <c r="F8" s="442" t="s">
        <v>537</v>
      </c>
      <c r="G8" s="637" t="s">
        <v>885</v>
      </c>
      <c r="H8" s="442" t="s">
        <v>48</v>
      </c>
    </row>
    <row r="9" spans="1:8" ht="15">
      <c r="A9" s="174">
        <v>1</v>
      </c>
      <c r="B9" s="174">
        <v>2</v>
      </c>
      <c r="C9" s="342">
        <v>3</v>
      </c>
      <c r="D9" s="342">
        <v>4</v>
      </c>
      <c r="E9" s="342">
        <v>5</v>
      </c>
      <c r="F9" s="342">
        <v>6</v>
      </c>
      <c r="G9" s="342">
        <v>7</v>
      </c>
      <c r="H9" s="342">
        <v>8</v>
      </c>
    </row>
    <row r="10" spans="1:8" ht="15">
      <c r="A10" s="84">
        <v>1</v>
      </c>
      <c r="B10" s="228" t="s">
        <v>694</v>
      </c>
      <c r="C10" s="705">
        <v>1660</v>
      </c>
      <c r="D10" s="441">
        <v>622</v>
      </c>
      <c r="E10" s="441">
        <v>0</v>
      </c>
      <c r="F10" s="441">
        <v>1038</v>
      </c>
      <c r="G10" s="441">
        <v>0</v>
      </c>
      <c r="H10" s="441">
        <v>0</v>
      </c>
    </row>
    <row r="11" spans="1:8" ht="15">
      <c r="A11" s="84">
        <v>2</v>
      </c>
      <c r="B11" s="228" t="s">
        <v>695</v>
      </c>
      <c r="C11" s="705">
        <v>2907</v>
      </c>
      <c r="D11" s="441">
        <v>1302</v>
      </c>
      <c r="E11" s="441">
        <v>0</v>
      </c>
      <c r="F11" s="441">
        <v>1605</v>
      </c>
      <c r="G11" s="441">
        <v>0</v>
      </c>
      <c r="H11" s="441">
        <v>0</v>
      </c>
    </row>
    <row r="12" spans="1:8" ht="15">
      <c r="A12" s="84">
        <v>3</v>
      </c>
      <c r="B12" s="228" t="s">
        <v>696</v>
      </c>
      <c r="C12" s="705">
        <v>1824</v>
      </c>
      <c r="D12" s="441">
        <v>724</v>
      </c>
      <c r="E12" s="441">
        <v>0</v>
      </c>
      <c r="F12" s="441">
        <v>1100</v>
      </c>
      <c r="G12" s="441">
        <v>0</v>
      </c>
      <c r="H12" s="441">
        <v>0</v>
      </c>
    </row>
    <row r="13" spans="1:8" ht="15">
      <c r="A13" s="84">
        <v>4</v>
      </c>
      <c r="B13" s="228" t="s">
        <v>697</v>
      </c>
      <c r="C13" s="705">
        <v>1927</v>
      </c>
      <c r="D13" s="441">
        <v>912</v>
      </c>
      <c r="E13" s="441">
        <v>0</v>
      </c>
      <c r="F13" s="441">
        <v>899</v>
      </c>
      <c r="G13" s="441">
        <v>116</v>
      </c>
      <c r="H13" s="441">
        <v>0</v>
      </c>
    </row>
    <row r="14" spans="1:8" ht="15">
      <c r="A14" s="84">
        <v>5</v>
      </c>
      <c r="B14" s="228" t="s">
        <v>698</v>
      </c>
      <c r="C14" s="705">
        <v>2427</v>
      </c>
      <c r="D14" s="441">
        <v>963</v>
      </c>
      <c r="E14" s="441">
        <v>0</v>
      </c>
      <c r="F14" s="441">
        <v>1464</v>
      </c>
      <c r="G14" s="441">
        <v>0</v>
      </c>
      <c r="H14" s="441">
        <v>0</v>
      </c>
    </row>
    <row r="15" spans="1:8" ht="15">
      <c r="A15" s="84">
        <v>6</v>
      </c>
      <c r="B15" s="228" t="s">
        <v>699</v>
      </c>
      <c r="C15" s="705">
        <v>807</v>
      </c>
      <c r="D15" s="441">
        <v>286</v>
      </c>
      <c r="E15" s="441">
        <v>0</v>
      </c>
      <c r="F15" s="441">
        <v>521</v>
      </c>
      <c r="G15" s="441">
        <v>0</v>
      </c>
      <c r="H15" s="441">
        <v>0</v>
      </c>
    </row>
    <row r="16" spans="1:8" ht="15">
      <c r="A16" s="84">
        <v>7</v>
      </c>
      <c r="B16" s="228" t="s">
        <v>700</v>
      </c>
      <c r="C16" s="705">
        <v>2404</v>
      </c>
      <c r="D16" s="441">
        <v>902</v>
      </c>
      <c r="E16" s="441">
        <v>0</v>
      </c>
      <c r="F16" s="441">
        <v>1304</v>
      </c>
      <c r="G16" s="441">
        <v>198</v>
      </c>
      <c r="H16" s="441">
        <v>0</v>
      </c>
    </row>
    <row r="17" spans="1:8" ht="15">
      <c r="A17" s="84">
        <v>8</v>
      </c>
      <c r="B17" s="228" t="s">
        <v>701</v>
      </c>
      <c r="C17" s="705">
        <v>598</v>
      </c>
      <c r="D17" s="441">
        <v>153</v>
      </c>
      <c r="E17" s="441">
        <v>0</v>
      </c>
      <c r="F17" s="441">
        <v>445</v>
      </c>
      <c r="G17" s="441">
        <v>0</v>
      </c>
      <c r="H17" s="441">
        <v>0</v>
      </c>
    </row>
    <row r="18" spans="1:8" ht="15">
      <c r="A18" s="84">
        <v>9</v>
      </c>
      <c r="B18" s="228" t="s">
        <v>702</v>
      </c>
      <c r="C18" s="705">
        <v>1557</v>
      </c>
      <c r="D18" s="441">
        <v>820</v>
      </c>
      <c r="E18" s="441">
        <v>0</v>
      </c>
      <c r="F18" s="441">
        <v>531</v>
      </c>
      <c r="G18" s="441">
        <v>0</v>
      </c>
      <c r="H18" s="441">
        <v>206</v>
      </c>
    </row>
    <row r="19" spans="1:8" ht="15">
      <c r="A19" s="84">
        <v>10</v>
      </c>
      <c r="B19" s="228" t="s">
        <v>703</v>
      </c>
      <c r="C19" s="705">
        <v>1416</v>
      </c>
      <c r="D19" s="441">
        <v>293</v>
      </c>
      <c r="E19" s="441">
        <v>0</v>
      </c>
      <c r="F19" s="441">
        <v>1123</v>
      </c>
      <c r="G19" s="441">
        <v>0</v>
      </c>
      <c r="H19" s="441">
        <v>0</v>
      </c>
    </row>
    <row r="20" spans="1:8" ht="15">
      <c r="A20" s="84">
        <v>11</v>
      </c>
      <c r="B20" s="228" t="s">
        <v>704</v>
      </c>
      <c r="C20" s="705">
        <v>3594</v>
      </c>
      <c r="D20" s="441">
        <v>1471</v>
      </c>
      <c r="E20" s="441">
        <v>0</v>
      </c>
      <c r="F20" s="441">
        <v>1756</v>
      </c>
      <c r="G20" s="441">
        <v>341</v>
      </c>
      <c r="H20" s="441">
        <v>26</v>
      </c>
    </row>
    <row r="21" spans="1:8" ht="15">
      <c r="A21" s="84">
        <v>12</v>
      </c>
      <c r="B21" s="228" t="s">
        <v>705</v>
      </c>
      <c r="C21" s="705">
        <v>1532</v>
      </c>
      <c r="D21" s="441">
        <v>365</v>
      </c>
      <c r="E21" s="441">
        <v>0</v>
      </c>
      <c r="F21" s="441">
        <v>1167</v>
      </c>
      <c r="G21" s="441">
        <v>0</v>
      </c>
      <c r="H21" s="441">
        <v>0</v>
      </c>
    </row>
    <row r="22" spans="1:8" ht="15">
      <c r="A22" s="84">
        <v>13</v>
      </c>
      <c r="B22" s="228" t="s">
        <v>706</v>
      </c>
      <c r="C22" s="705">
        <v>2544</v>
      </c>
      <c r="D22" s="441">
        <v>1077</v>
      </c>
      <c r="E22" s="441">
        <v>0</v>
      </c>
      <c r="F22" s="441">
        <v>1467</v>
      </c>
      <c r="G22" s="441">
        <v>0</v>
      </c>
      <c r="H22" s="441">
        <v>0</v>
      </c>
    </row>
    <row r="23" spans="1:8" ht="15">
      <c r="A23" s="84">
        <v>14</v>
      </c>
      <c r="B23" s="228" t="s">
        <v>707</v>
      </c>
      <c r="C23" s="705">
        <v>690</v>
      </c>
      <c r="D23" s="441">
        <v>213</v>
      </c>
      <c r="E23" s="441">
        <v>0</v>
      </c>
      <c r="F23" s="441">
        <v>477</v>
      </c>
      <c r="G23" s="441">
        <v>0</v>
      </c>
      <c r="H23" s="441">
        <v>0</v>
      </c>
    </row>
    <row r="24" spans="1:8" ht="15">
      <c r="A24" s="84">
        <v>15</v>
      </c>
      <c r="B24" s="228" t="s">
        <v>708</v>
      </c>
      <c r="C24" s="706">
        <v>2470</v>
      </c>
      <c r="D24" s="441">
        <v>887</v>
      </c>
      <c r="E24" s="441">
        <v>0</v>
      </c>
      <c r="F24" s="441">
        <v>1411</v>
      </c>
      <c r="G24" s="441">
        <v>172</v>
      </c>
      <c r="H24" s="441">
        <v>0</v>
      </c>
    </row>
    <row r="25" spans="1:8">
      <c r="A25" s="84">
        <v>16</v>
      </c>
      <c r="B25" s="230" t="s">
        <v>709</v>
      </c>
      <c r="C25" s="331">
        <v>1951</v>
      </c>
      <c r="D25" s="389">
        <v>424</v>
      </c>
      <c r="E25" s="389">
        <v>0</v>
      </c>
      <c r="F25" s="389">
        <v>1527</v>
      </c>
      <c r="G25" s="389">
        <v>0</v>
      </c>
      <c r="H25" s="389">
        <v>0</v>
      </c>
    </row>
    <row r="26" spans="1:8">
      <c r="A26" s="84">
        <v>17</v>
      </c>
      <c r="B26" s="230" t="s">
        <v>710</v>
      </c>
      <c r="C26" s="331">
        <v>2031</v>
      </c>
      <c r="D26" s="389">
        <v>684</v>
      </c>
      <c r="E26" s="389">
        <v>0</v>
      </c>
      <c r="F26" s="389">
        <v>1347</v>
      </c>
      <c r="G26" s="389">
        <v>0</v>
      </c>
      <c r="H26" s="389">
        <v>0</v>
      </c>
    </row>
    <row r="27" spans="1:8">
      <c r="A27" s="84">
        <v>18</v>
      </c>
      <c r="B27" s="230" t="s">
        <v>711</v>
      </c>
      <c r="C27" s="331">
        <v>2919</v>
      </c>
      <c r="D27" s="389">
        <v>1869</v>
      </c>
      <c r="E27" s="389">
        <v>0</v>
      </c>
      <c r="F27" s="389">
        <v>797</v>
      </c>
      <c r="G27" s="389">
        <v>253</v>
      </c>
      <c r="H27" s="389">
        <v>0</v>
      </c>
    </row>
    <row r="28" spans="1:8">
      <c r="A28" s="84">
        <v>19</v>
      </c>
      <c r="B28" s="230" t="s">
        <v>712</v>
      </c>
      <c r="C28" s="331">
        <v>1580</v>
      </c>
      <c r="D28" s="389">
        <v>733</v>
      </c>
      <c r="E28" s="389">
        <v>0</v>
      </c>
      <c r="F28" s="389">
        <v>454</v>
      </c>
      <c r="G28" s="389">
        <v>210</v>
      </c>
      <c r="H28" s="389">
        <v>183</v>
      </c>
    </row>
    <row r="29" spans="1:8">
      <c r="A29" s="84">
        <v>20</v>
      </c>
      <c r="B29" s="230" t="s">
        <v>713</v>
      </c>
      <c r="C29" s="331">
        <v>2696</v>
      </c>
      <c r="D29" s="389">
        <v>928</v>
      </c>
      <c r="E29" s="389">
        <v>0</v>
      </c>
      <c r="F29" s="389">
        <v>1768</v>
      </c>
      <c r="G29" s="389">
        <v>0</v>
      </c>
      <c r="H29" s="389">
        <v>0</v>
      </c>
    </row>
    <row r="30" spans="1:8">
      <c r="A30" s="84">
        <v>21</v>
      </c>
      <c r="B30" s="230" t="s">
        <v>714</v>
      </c>
      <c r="C30" s="331">
        <v>1398</v>
      </c>
      <c r="D30" s="389">
        <v>381</v>
      </c>
      <c r="E30" s="389">
        <v>0</v>
      </c>
      <c r="F30" s="389">
        <v>1017</v>
      </c>
      <c r="G30" s="389">
        <v>0</v>
      </c>
      <c r="H30" s="389">
        <v>0</v>
      </c>
    </row>
    <row r="31" spans="1:8">
      <c r="A31" s="84">
        <v>22</v>
      </c>
      <c r="B31" s="230" t="s">
        <v>715</v>
      </c>
      <c r="C31" s="331">
        <v>4467</v>
      </c>
      <c r="D31" s="389">
        <v>1250</v>
      </c>
      <c r="E31" s="389">
        <v>0</v>
      </c>
      <c r="F31" s="389">
        <v>3217</v>
      </c>
      <c r="G31" s="389">
        <v>0</v>
      </c>
      <c r="H31" s="389">
        <v>0</v>
      </c>
    </row>
    <row r="32" spans="1:8">
      <c r="A32" s="84">
        <v>23</v>
      </c>
      <c r="B32" s="230" t="s">
        <v>716</v>
      </c>
      <c r="C32" s="331">
        <v>1955</v>
      </c>
      <c r="D32" s="389">
        <v>699</v>
      </c>
      <c r="E32" s="389">
        <v>0</v>
      </c>
      <c r="F32" s="389">
        <v>1256</v>
      </c>
      <c r="G32" s="389">
        <v>0</v>
      </c>
      <c r="H32" s="389">
        <v>0</v>
      </c>
    </row>
    <row r="33" spans="1:8">
      <c r="A33" s="84">
        <v>24</v>
      </c>
      <c r="B33" s="230" t="s">
        <v>717</v>
      </c>
      <c r="C33" s="331">
        <v>1206</v>
      </c>
      <c r="D33" s="389">
        <v>488</v>
      </c>
      <c r="E33" s="389">
        <v>0</v>
      </c>
      <c r="F33" s="389">
        <v>454</v>
      </c>
      <c r="G33" s="389">
        <v>250</v>
      </c>
      <c r="H33" s="389">
        <v>14</v>
      </c>
    </row>
    <row r="34" spans="1:8">
      <c r="A34" s="84">
        <v>25</v>
      </c>
      <c r="B34" s="230" t="s">
        <v>718</v>
      </c>
      <c r="C34" s="331">
        <v>1026</v>
      </c>
      <c r="D34" s="389">
        <v>426</v>
      </c>
      <c r="E34" s="389">
        <v>0</v>
      </c>
      <c r="F34" s="389">
        <v>600</v>
      </c>
      <c r="G34" s="389">
        <v>0</v>
      </c>
      <c r="H34" s="389">
        <v>0</v>
      </c>
    </row>
    <row r="35" spans="1:8">
      <c r="A35" s="84">
        <v>26</v>
      </c>
      <c r="B35" s="230" t="s">
        <v>719</v>
      </c>
      <c r="C35" s="331">
        <v>2168</v>
      </c>
      <c r="D35" s="389">
        <v>668</v>
      </c>
      <c r="E35" s="389">
        <v>0</v>
      </c>
      <c r="F35" s="389">
        <v>703</v>
      </c>
      <c r="G35" s="389">
        <v>797</v>
      </c>
      <c r="H35" s="389">
        <v>0</v>
      </c>
    </row>
    <row r="36" spans="1:8">
      <c r="A36" s="84">
        <v>27</v>
      </c>
      <c r="B36" s="230" t="s">
        <v>720</v>
      </c>
      <c r="C36" s="331">
        <v>2035</v>
      </c>
      <c r="D36" s="389">
        <v>737</v>
      </c>
      <c r="E36" s="389">
        <v>0</v>
      </c>
      <c r="F36" s="389">
        <v>1298</v>
      </c>
      <c r="G36" s="389">
        <v>0</v>
      </c>
      <c r="H36" s="389">
        <v>0</v>
      </c>
    </row>
    <row r="37" spans="1:8">
      <c r="A37" s="84">
        <v>28</v>
      </c>
      <c r="B37" s="230" t="s">
        <v>721</v>
      </c>
      <c r="C37" s="331">
        <v>1409</v>
      </c>
      <c r="D37" s="389">
        <v>436</v>
      </c>
      <c r="E37" s="389">
        <v>0</v>
      </c>
      <c r="F37" s="389">
        <v>973</v>
      </c>
      <c r="G37" s="389">
        <v>0</v>
      </c>
      <c r="H37" s="389">
        <v>0</v>
      </c>
    </row>
    <row r="38" spans="1:8">
      <c r="A38" s="84">
        <v>29</v>
      </c>
      <c r="B38" s="230" t="s">
        <v>722</v>
      </c>
      <c r="C38" s="707">
        <v>933</v>
      </c>
      <c r="D38" s="415">
        <v>320</v>
      </c>
      <c r="E38" s="415">
        <v>0</v>
      </c>
      <c r="F38" s="415">
        <v>613</v>
      </c>
      <c r="G38" s="415">
        <v>0</v>
      </c>
      <c r="H38" s="415">
        <v>0</v>
      </c>
    </row>
    <row r="39" spans="1:8" ht="15" customHeight="1">
      <c r="A39" s="84">
        <v>30</v>
      </c>
      <c r="B39" s="230" t="s">
        <v>723</v>
      </c>
      <c r="C39" s="707">
        <v>2653</v>
      </c>
      <c r="D39" s="415">
        <v>1177</v>
      </c>
      <c r="E39" s="415">
        <v>0</v>
      </c>
      <c r="F39" s="415">
        <v>1083</v>
      </c>
      <c r="G39" s="415">
        <v>393</v>
      </c>
      <c r="H39" s="415">
        <v>0</v>
      </c>
    </row>
    <row r="40" spans="1:8" ht="15" customHeight="1">
      <c r="A40" s="429"/>
      <c r="B40" s="406" t="s">
        <v>724</v>
      </c>
      <c r="C40" s="443">
        <f t="shared" ref="C40:H40" si="0">SUM(C10:C39)</f>
        <v>58784</v>
      </c>
      <c r="D40" s="444">
        <f t="shared" si="0"/>
        <v>22210</v>
      </c>
      <c r="E40" s="444">
        <f t="shared" si="0"/>
        <v>0</v>
      </c>
      <c r="F40" s="444">
        <f t="shared" si="0"/>
        <v>33415</v>
      </c>
      <c r="G40" s="444">
        <f t="shared" si="0"/>
        <v>2730</v>
      </c>
      <c r="H40" s="444">
        <f t="shared" si="0"/>
        <v>429</v>
      </c>
    </row>
    <row r="41" spans="1:8" ht="15" customHeight="1">
      <c r="A41" s="151"/>
      <c r="B41" s="151"/>
      <c r="C41" s="151"/>
      <c r="D41" s="152"/>
      <c r="E41" s="152"/>
      <c r="F41" s="152"/>
      <c r="G41" s="627"/>
      <c r="H41" s="152"/>
    </row>
    <row r="42" spans="1:8" ht="15" customHeight="1">
      <c r="A42" s="151"/>
      <c r="B42" s="151"/>
      <c r="C42" s="151"/>
      <c r="D42" s="152"/>
      <c r="E42" s="152"/>
      <c r="F42" s="152"/>
      <c r="G42" s="627"/>
      <c r="H42" s="152"/>
    </row>
    <row r="43" spans="1:8" ht="15" customHeight="1">
      <c r="A43" s="151"/>
      <c r="B43" s="151"/>
      <c r="C43" s="151"/>
      <c r="D43" s="1016">
        <f>D40/C40*100</f>
        <v>37.782389765922701</v>
      </c>
      <c r="E43" s="1016"/>
      <c r="F43" s="1016"/>
      <c r="G43" s="1016"/>
      <c r="H43" s="1016"/>
    </row>
    <row r="44" spans="1:8">
      <c r="A44" s="151" t="s">
        <v>11</v>
      </c>
      <c r="C44" s="151"/>
      <c r="D44" s="1016" t="s">
        <v>13</v>
      </c>
      <c r="E44" s="1016"/>
      <c r="F44" s="1016"/>
      <c r="G44" s="1016"/>
      <c r="H44" s="1016"/>
    </row>
    <row r="45" spans="1:8">
      <c r="D45" s="1016" t="s">
        <v>86</v>
      </c>
      <c r="E45" s="1016"/>
      <c r="F45" s="1016"/>
      <c r="G45" s="1016"/>
      <c r="H45" s="1016"/>
    </row>
    <row r="46" spans="1:8">
      <c r="D46" s="1017" t="s">
        <v>83</v>
      </c>
      <c r="E46" s="1017"/>
      <c r="F46" s="1017"/>
      <c r="G46" s="1017"/>
      <c r="H46" s="1017"/>
    </row>
  </sheetData>
  <mergeCells count="12">
    <mergeCell ref="D43:H43"/>
    <mergeCell ref="D44:H44"/>
    <mergeCell ref="D45:H45"/>
    <mergeCell ref="D46:H46"/>
    <mergeCell ref="A2:H2"/>
    <mergeCell ref="A3:H3"/>
    <mergeCell ref="A5:H5"/>
    <mergeCell ref="D7:H7"/>
    <mergeCell ref="A7:A8"/>
    <mergeCell ref="B7:B8"/>
    <mergeCell ref="C7:C8"/>
    <mergeCell ref="F6:H6"/>
  </mergeCells>
  <printOptions horizontalCentered="1"/>
  <pageMargins left="0.70866141732283472" right="0.70866141732283472" top="0.23622047244094491" bottom="0" header="0.31496062992125984" footer="0.31496062992125984"/>
  <pageSetup paperSize="9" scale="87" orientation="landscape" r:id="rId1"/>
  <drawing r:id="rId2"/>
</worksheet>
</file>

<file path=xl/worksheets/sheet4.xml><?xml version="1.0" encoding="utf-8"?>
<worksheet xmlns="http://schemas.openxmlformats.org/spreadsheetml/2006/main" xmlns:r="http://schemas.openxmlformats.org/officeDocument/2006/relationships">
  <sheetPr>
    <pageSetUpPr fitToPage="1"/>
  </sheetPr>
  <dimension ref="A1:T58"/>
  <sheetViews>
    <sheetView topLeftCell="A37" zoomScaleSheetLayoutView="86" workbookViewId="0">
      <selection activeCell="F53" sqref="F53"/>
    </sheetView>
  </sheetViews>
  <sheetFormatPr defaultRowHeight="12.75"/>
  <cols>
    <col min="1" max="1" width="9.28515625" style="12" customWidth="1"/>
    <col min="2" max="2" width="8.5703125" style="12" customWidth="1"/>
    <col min="3" max="3" width="10.7109375" style="12" customWidth="1"/>
    <col min="4" max="4" width="12" style="12" customWidth="1"/>
    <col min="5" max="5" width="8.5703125" style="12" customWidth="1"/>
    <col min="6" max="6" width="9.5703125" style="12" customWidth="1"/>
    <col min="7" max="7" width="8.5703125" style="12" customWidth="1"/>
    <col min="8" max="8" width="11.7109375" style="12" customWidth="1"/>
    <col min="9" max="15" width="8.5703125" style="12" customWidth="1"/>
    <col min="16" max="16" width="8.42578125" style="12" customWidth="1"/>
    <col min="17" max="19" width="8.5703125" style="12" customWidth="1"/>
    <col min="20" max="16384" width="9.140625" style="12"/>
  </cols>
  <sheetData>
    <row r="1" spans="1:19">
      <c r="A1" s="12" t="s">
        <v>10</v>
      </c>
      <c r="H1" s="912"/>
      <c r="I1" s="912"/>
      <c r="R1" s="907" t="s">
        <v>56</v>
      </c>
      <c r="S1" s="907"/>
    </row>
    <row r="2" spans="1:19" s="11" customFormat="1" ht="15.75">
      <c r="A2" s="908" t="s">
        <v>0</v>
      </c>
      <c r="B2" s="908"/>
      <c r="C2" s="908"/>
      <c r="D2" s="908"/>
      <c r="E2" s="908"/>
      <c r="F2" s="908"/>
      <c r="G2" s="908"/>
      <c r="H2" s="908"/>
      <c r="I2" s="908"/>
      <c r="J2" s="908"/>
      <c r="K2" s="908"/>
      <c r="L2" s="908"/>
      <c r="M2" s="908"/>
      <c r="N2" s="908"/>
      <c r="O2" s="908"/>
      <c r="P2" s="908"/>
      <c r="Q2" s="908"/>
      <c r="R2" s="908"/>
      <c r="S2" s="908"/>
    </row>
    <row r="3" spans="1:19" s="11" customFormat="1" ht="20.25" customHeight="1">
      <c r="A3" s="909" t="s">
        <v>822</v>
      </c>
      <c r="B3" s="909"/>
      <c r="C3" s="909"/>
      <c r="D3" s="909"/>
      <c r="E3" s="909"/>
      <c r="F3" s="909"/>
      <c r="G3" s="909"/>
      <c r="H3" s="909"/>
      <c r="I3" s="909"/>
      <c r="J3" s="909"/>
      <c r="K3" s="909"/>
      <c r="L3" s="909"/>
      <c r="M3" s="909"/>
      <c r="N3" s="909"/>
      <c r="O3" s="909"/>
      <c r="P3" s="909"/>
      <c r="Q3" s="909"/>
      <c r="R3" s="909"/>
      <c r="S3" s="909"/>
    </row>
    <row r="5" spans="1:19" s="11" customFormat="1" ht="15.75">
      <c r="A5" s="910" t="s">
        <v>823</v>
      </c>
      <c r="B5" s="910"/>
      <c r="C5" s="910"/>
      <c r="D5" s="910"/>
      <c r="E5" s="910"/>
      <c r="F5" s="910"/>
      <c r="G5" s="910"/>
      <c r="H5" s="910"/>
      <c r="I5" s="910"/>
      <c r="J5" s="910"/>
      <c r="K5" s="910"/>
      <c r="L5" s="910"/>
      <c r="M5" s="910"/>
      <c r="N5" s="910"/>
      <c r="O5" s="910"/>
      <c r="P5" s="910"/>
      <c r="Q5" s="910"/>
      <c r="R5" s="910"/>
      <c r="S5" s="910"/>
    </row>
    <row r="6" spans="1:19">
      <c r="A6" s="911" t="s">
        <v>741</v>
      </c>
      <c r="B6" s="911"/>
    </row>
    <row r="7" spans="1:19">
      <c r="A7" s="911" t="s">
        <v>178</v>
      </c>
      <c r="B7" s="911"/>
      <c r="C7" s="911"/>
      <c r="D7" s="911"/>
      <c r="E7" s="911"/>
      <c r="F7" s="911"/>
      <c r="G7" s="911"/>
      <c r="H7" s="911"/>
      <c r="I7" s="911"/>
      <c r="R7" s="24"/>
      <c r="S7" s="24"/>
    </row>
    <row r="9" spans="1:19" ht="18" customHeight="1">
      <c r="A9" s="349"/>
      <c r="B9" s="893" t="s">
        <v>44</v>
      </c>
      <c r="C9" s="893"/>
      <c r="D9" s="893" t="s">
        <v>45</v>
      </c>
      <c r="E9" s="893"/>
      <c r="F9" s="893" t="s">
        <v>46</v>
      </c>
      <c r="G9" s="893"/>
      <c r="H9" s="913" t="s">
        <v>47</v>
      </c>
      <c r="I9" s="913"/>
      <c r="J9" s="893" t="s">
        <v>48</v>
      </c>
      <c r="K9" s="893"/>
      <c r="L9" s="349" t="s">
        <v>18</v>
      </c>
    </row>
    <row r="10" spans="1:19" s="56" customFormat="1" ht="13.5" customHeight="1">
      <c r="A10" s="57">
        <v>1</v>
      </c>
      <c r="B10" s="890">
        <v>2</v>
      </c>
      <c r="C10" s="890"/>
      <c r="D10" s="890">
        <v>3</v>
      </c>
      <c r="E10" s="890"/>
      <c r="F10" s="890">
        <v>4</v>
      </c>
      <c r="G10" s="890"/>
      <c r="H10" s="890">
        <v>5</v>
      </c>
      <c r="I10" s="890"/>
      <c r="J10" s="890">
        <v>6</v>
      </c>
      <c r="K10" s="890"/>
      <c r="L10" s="57">
        <v>7</v>
      </c>
    </row>
    <row r="11" spans="1:19">
      <c r="A11" s="2" t="s">
        <v>49</v>
      </c>
      <c r="B11" s="894">
        <v>926</v>
      </c>
      <c r="C11" s="894"/>
      <c r="D11" s="894">
        <v>804</v>
      </c>
      <c r="E11" s="894"/>
      <c r="F11" s="894">
        <v>1586</v>
      </c>
      <c r="G11" s="894"/>
      <c r="H11" s="894">
        <v>71</v>
      </c>
      <c r="I11" s="894"/>
      <c r="J11" s="894">
        <v>374</v>
      </c>
      <c r="K11" s="894"/>
      <c r="L11" s="510">
        <f>B11+D11+F11+H11+J11</f>
        <v>3761</v>
      </c>
    </row>
    <row r="12" spans="1:19">
      <c r="A12" s="2" t="s">
        <v>50</v>
      </c>
      <c r="B12" s="894">
        <v>12355</v>
      </c>
      <c r="C12" s="894"/>
      <c r="D12" s="894">
        <v>34894</v>
      </c>
      <c r="E12" s="894"/>
      <c r="F12" s="894">
        <v>57285</v>
      </c>
      <c r="G12" s="894"/>
      <c r="H12" s="894">
        <v>833</v>
      </c>
      <c r="I12" s="894"/>
      <c r="J12" s="894">
        <v>10823</v>
      </c>
      <c r="K12" s="894"/>
      <c r="L12" s="510">
        <f>B12+D12+F12+H12+J12</f>
        <v>116190</v>
      </c>
    </row>
    <row r="13" spans="1:19">
      <c r="A13" s="371" t="s">
        <v>18</v>
      </c>
      <c r="B13" s="895">
        <f>SUM(B11:B12)</f>
        <v>13281</v>
      </c>
      <c r="C13" s="895"/>
      <c r="D13" s="895">
        <f>SUM(D11:D12)</f>
        <v>35698</v>
      </c>
      <c r="E13" s="895"/>
      <c r="F13" s="895">
        <f>SUM(F11:F12)</f>
        <v>58871</v>
      </c>
      <c r="G13" s="895"/>
      <c r="H13" s="895">
        <f>SUM(H11:H12)</f>
        <v>904</v>
      </c>
      <c r="I13" s="895"/>
      <c r="J13" s="895">
        <f>SUM(J11:J12)</f>
        <v>11197</v>
      </c>
      <c r="K13" s="895"/>
      <c r="L13" s="371">
        <f>SUM(L11:L12)</f>
        <v>119951</v>
      </c>
    </row>
    <row r="14" spans="1:19">
      <c r="A14" s="9"/>
      <c r="B14" s="9"/>
      <c r="C14" s="9"/>
      <c r="D14" s="9"/>
      <c r="E14" s="9"/>
      <c r="F14" s="9"/>
      <c r="G14" s="9"/>
      <c r="H14" s="9"/>
      <c r="I14" s="9"/>
      <c r="J14" s="9"/>
      <c r="K14" s="9"/>
      <c r="L14" s="9"/>
    </row>
    <row r="15" spans="1:19">
      <c r="A15" s="901" t="s">
        <v>464</v>
      </c>
      <c r="B15" s="901"/>
      <c r="C15" s="901"/>
      <c r="D15" s="901"/>
      <c r="E15" s="901"/>
      <c r="F15" s="901"/>
      <c r="G15" s="901"/>
      <c r="H15" s="9"/>
      <c r="I15" s="9"/>
      <c r="J15" s="9"/>
      <c r="K15" s="9"/>
      <c r="L15" s="9"/>
    </row>
    <row r="16" spans="1:19" ht="12.75" customHeight="1">
      <c r="A16" s="903" t="s">
        <v>186</v>
      </c>
      <c r="B16" s="904"/>
      <c r="C16" s="902" t="s">
        <v>216</v>
      </c>
      <c r="D16" s="902"/>
      <c r="E16" s="352" t="s">
        <v>18</v>
      </c>
      <c r="I16" s="9"/>
      <c r="J16" s="9"/>
      <c r="K16" s="9"/>
      <c r="L16" s="9"/>
    </row>
    <row r="17" spans="1:20">
      <c r="A17" s="905" t="s">
        <v>736</v>
      </c>
      <c r="B17" s="906"/>
      <c r="C17" s="905" t="s">
        <v>960</v>
      </c>
      <c r="D17" s="906"/>
      <c r="E17" s="738" t="s">
        <v>961</v>
      </c>
      <c r="I17" s="9"/>
      <c r="J17" s="9"/>
      <c r="K17" s="9"/>
      <c r="L17" s="9"/>
    </row>
    <row r="18" spans="1:20">
      <c r="A18" s="846"/>
      <c r="B18" s="848"/>
      <c r="C18" s="846" t="s">
        <v>965</v>
      </c>
      <c r="D18" s="848"/>
      <c r="E18" s="2"/>
      <c r="I18" s="9"/>
      <c r="J18" s="9"/>
      <c r="K18" s="9"/>
      <c r="L18" s="9"/>
    </row>
    <row r="19" spans="1:20">
      <c r="A19" s="192"/>
      <c r="B19" s="192"/>
      <c r="C19" s="192"/>
      <c r="D19" s="192"/>
      <c r="E19" s="192"/>
      <c r="F19" s="192"/>
      <c r="G19" s="192"/>
      <c r="H19" s="9"/>
      <c r="I19" s="9"/>
      <c r="J19" s="9"/>
      <c r="K19" s="9"/>
      <c r="L19" s="9"/>
    </row>
    <row r="21" spans="1:20" ht="19.149999999999999" customHeight="1">
      <c r="A21" s="914" t="s">
        <v>179</v>
      </c>
      <c r="B21" s="914"/>
      <c r="C21" s="914"/>
      <c r="D21" s="914"/>
      <c r="E21" s="914"/>
      <c r="F21" s="914"/>
      <c r="G21" s="914"/>
      <c r="H21" s="914"/>
      <c r="I21" s="914"/>
      <c r="J21" s="914"/>
      <c r="K21" s="914"/>
      <c r="L21" s="914"/>
      <c r="M21" s="914"/>
      <c r="N21" s="914"/>
      <c r="O21" s="914"/>
      <c r="P21" s="914"/>
      <c r="Q21" s="914"/>
      <c r="R21" s="914"/>
      <c r="S21" s="914"/>
    </row>
    <row r="22" spans="1:20">
      <c r="A22" s="893" t="s">
        <v>25</v>
      </c>
      <c r="B22" s="893" t="s">
        <v>51</v>
      </c>
      <c r="C22" s="893"/>
      <c r="D22" s="893"/>
      <c r="E22" s="922" t="s">
        <v>26</v>
      </c>
      <c r="F22" s="922"/>
      <c r="G22" s="922"/>
      <c r="H22" s="922"/>
      <c r="I22" s="922"/>
      <c r="J22" s="922"/>
      <c r="K22" s="922"/>
      <c r="L22" s="922"/>
      <c r="M22" s="852" t="s">
        <v>27</v>
      </c>
      <c r="N22" s="852"/>
      <c r="O22" s="852"/>
      <c r="P22" s="852"/>
      <c r="Q22" s="852"/>
      <c r="R22" s="852"/>
      <c r="S22" s="852"/>
      <c r="T22" s="852"/>
    </row>
    <row r="23" spans="1:20" ht="33.75" customHeight="1">
      <c r="A23" s="893"/>
      <c r="B23" s="893"/>
      <c r="C23" s="893"/>
      <c r="D23" s="893"/>
      <c r="E23" s="864" t="s">
        <v>141</v>
      </c>
      <c r="F23" s="866"/>
      <c r="G23" s="864" t="s">
        <v>180</v>
      </c>
      <c r="H23" s="866"/>
      <c r="I23" s="893" t="s">
        <v>52</v>
      </c>
      <c r="J23" s="893"/>
      <c r="K23" s="864" t="s">
        <v>95</v>
      </c>
      <c r="L23" s="866"/>
      <c r="M23" s="864" t="s">
        <v>96</v>
      </c>
      <c r="N23" s="866"/>
      <c r="O23" s="864" t="s">
        <v>180</v>
      </c>
      <c r="P23" s="866"/>
      <c r="Q23" s="893" t="s">
        <v>52</v>
      </c>
      <c r="R23" s="893"/>
      <c r="S23" s="893" t="s">
        <v>95</v>
      </c>
      <c r="T23" s="893"/>
    </row>
    <row r="24" spans="1:20" s="56" customFormat="1" ht="15.75" customHeight="1">
      <c r="A24" s="57">
        <v>1</v>
      </c>
      <c r="B24" s="916">
        <v>2</v>
      </c>
      <c r="C24" s="918"/>
      <c r="D24" s="917"/>
      <c r="E24" s="916">
        <v>3</v>
      </c>
      <c r="F24" s="917"/>
      <c r="G24" s="916">
        <v>4</v>
      </c>
      <c r="H24" s="917"/>
      <c r="I24" s="890">
        <v>5</v>
      </c>
      <c r="J24" s="890"/>
      <c r="K24" s="890">
        <v>6</v>
      </c>
      <c r="L24" s="890"/>
      <c r="M24" s="916">
        <v>3</v>
      </c>
      <c r="N24" s="917"/>
      <c r="O24" s="916">
        <v>4</v>
      </c>
      <c r="P24" s="917"/>
      <c r="Q24" s="890">
        <v>5</v>
      </c>
      <c r="R24" s="890"/>
      <c r="S24" s="890">
        <v>6</v>
      </c>
      <c r="T24" s="890"/>
    </row>
    <row r="25" spans="1:20" ht="27.75" customHeight="1">
      <c r="A25" s="55">
        <v>1</v>
      </c>
      <c r="B25" s="919" t="s">
        <v>526</v>
      </c>
      <c r="C25" s="920"/>
      <c r="D25" s="921"/>
      <c r="E25" s="897">
        <v>100</v>
      </c>
      <c r="F25" s="898"/>
      <c r="G25" s="891" t="s">
        <v>386</v>
      </c>
      <c r="H25" s="892"/>
      <c r="I25" s="915">
        <v>346</v>
      </c>
      <c r="J25" s="915"/>
      <c r="K25" s="896">
        <v>6.4</v>
      </c>
      <c r="L25" s="896"/>
      <c r="M25" s="897">
        <v>150</v>
      </c>
      <c r="N25" s="898"/>
      <c r="O25" s="891" t="s">
        <v>386</v>
      </c>
      <c r="P25" s="892"/>
      <c r="Q25" s="896">
        <v>519</v>
      </c>
      <c r="R25" s="896"/>
      <c r="S25" s="896">
        <v>9.6</v>
      </c>
      <c r="T25" s="896"/>
    </row>
    <row r="26" spans="1:20">
      <c r="A26" s="55">
        <v>2</v>
      </c>
      <c r="B26" s="881" t="s">
        <v>53</v>
      </c>
      <c r="C26" s="882"/>
      <c r="D26" s="883"/>
      <c r="E26" s="899">
        <v>8.33</v>
      </c>
      <c r="F26" s="900"/>
      <c r="G26" s="878">
        <v>0.56999999999999995</v>
      </c>
      <c r="H26" s="879"/>
      <c r="I26" s="887">
        <v>28</v>
      </c>
      <c r="J26" s="887"/>
      <c r="K26" s="888">
        <v>1.83</v>
      </c>
      <c r="L26" s="888"/>
      <c r="M26" s="899">
        <v>10</v>
      </c>
      <c r="N26" s="900"/>
      <c r="O26" s="878">
        <v>0.68</v>
      </c>
      <c r="P26" s="879"/>
      <c r="Q26" s="888">
        <v>37</v>
      </c>
      <c r="R26" s="888"/>
      <c r="S26" s="888">
        <v>2.2000000000000002</v>
      </c>
      <c r="T26" s="888"/>
    </row>
    <row r="27" spans="1:20">
      <c r="A27" s="55">
        <v>3</v>
      </c>
      <c r="B27" s="881" t="s">
        <v>733</v>
      </c>
      <c r="C27" s="882"/>
      <c r="D27" s="883"/>
      <c r="E27" s="878">
        <v>60</v>
      </c>
      <c r="F27" s="879"/>
      <c r="G27" s="878">
        <v>1.01</v>
      </c>
      <c r="H27" s="879"/>
      <c r="I27" s="887">
        <v>28.83</v>
      </c>
      <c r="J27" s="887"/>
      <c r="K27" s="888">
        <v>1.19</v>
      </c>
      <c r="L27" s="888"/>
      <c r="M27" s="878">
        <v>100</v>
      </c>
      <c r="N27" s="879"/>
      <c r="O27" s="878">
        <v>2.1800000000000002</v>
      </c>
      <c r="P27" s="879"/>
      <c r="Q27" s="888">
        <v>48</v>
      </c>
      <c r="R27" s="888"/>
      <c r="S27" s="888">
        <v>2.02</v>
      </c>
      <c r="T27" s="888"/>
    </row>
    <row r="28" spans="1:20">
      <c r="A28" s="235">
        <v>4</v>
      </c>
      <c r="B28" s="881" t="s">
        <v>54</v>
      </c>
      <c r="C28" s="882"/>
      <c r="D28" s="883"/>
      <c r="E28" s="878">
        <v>5</v>
      </c>
      <c r="F28" s="879"/>
      <c r="G28" s="878">
        <v>0.35</v>
      </c>
      <c r="H28" s="879"/>
      <c r="I28" s="887">
        <v>45</v>
      </c>
      <c r="J28" s="887"/>
      <c r="K28" s="888">
        <v>0</v>
      </c>
      <c r="L28" s="888"/>
      <c r="M28" s="878">
        <v>7.5</v>
      </c>
      <c r="N28" s="879"/>
      <c r="O28" s="878">
        <v>0.52</v>
      </c>
      <c r="P28" s="879"/>
      <c r="Q28" s="888">
        <v>67.5</v>
      </c>
      <c r="R28" s="888"/>
      <c r="S28" s="888">
        <v>0</v>
      </c>
      <c r="T28" s="888"/>
    </row>
    <row r="29" spans="1:20">
      <c r="A29" s="235">
        <v>5</v>
      </c>
      <c r="B29" s="881" t="s">
        <v>55</v>
      </c>
      <c r="C29" s="882"/>
      <c r="D29" s="883"/>
      <c r="E29" s="878">
        <v>0</v>
      </c>
      <c r="F29" s="879"/>
      <c r="G29" s="878">
        <v>0.4</v>
      </c>
      <c r="H29" s="879"/>
      <c r="I29" s="887">
        <v>0</v>
      </c>
      <c r="J29" s="887"/>
      <c r="K29" s="888">
        <v>0</v>
      </c>
      <c r="L29" s="888"/>
      <c r="M29" s="878">
        <v>0</v>
      </c>
      <c r="N29" s="879"/>
      <c r="O29" s="878">
        <v>0.71</v>
      </c>
      <c r="P29" s="879"/>
      <c r="Q29" s="888">
        <v>0</v>
      </c>
      <c r="R29" s="888"/>
      <c r="S29" s="888">
        <v>0</v>
      </c>
      <c r="T29" s="888"/>
    </row>
    <row r="30" spans="1:20">
      <c r="A30" s="235">
        <v>6</v>
      </c>
      <c r="B30" s="931" t="s">
        <v>181</v>
      </c>
      <c r="C30" s="932"/>
      <c r="D30" s="244" t="s">
        <v>734</v>
      </c>
      <c r="E30" s="874">
        <v>0</v>
      </c>
      <c r="F30" s="875"/>
      <c r="G30" s="870">
        <v>2.25</v>
      </c>
      <c r="H30" s="871"/>
      <c r="I30" s="935">
        <v>45.83</v>
      </c>
      <c r="J30" s="936"/>
      <c r="K30" s="870">
        <v>4.4000000000000004</v>
      </c>
      <c r="L30" s="871"/>
      <c r="M30" s="874">
        <v>0</v>
      </c>
      <c r="N30" s="875"/>
      <c r="O30" s="870">
        <v>2.74</v>
      </c>
      <c r="P30" s="871"/>
      <c r="Q30" s="870">
        <v>57.16</v>
      </c>
      <c r="R30" s="871"/>
      <c r="S30" s="870">
        <v>6.73</v>
      </c>
      <c r="T30" s="871"/>
    </row>
    <row r="31" spans="1:20">
      <c r="A31" s="235"/>
      <c r="B31" s="933"/>
      <c r="C31" s="934"/>
      <c r="D31" s="234" t="s">
        <v>735</v>
      </c>
      <c r="E31" s="876"/>
      <c r="F31" s="877"/>
      <c r="G31" s="872"/>
      <c r="H31" s="873"/>
      <c r="I31" s="937"/>
      <c r="J31" s="938"/>
      <c r="K31" s="872"/>
      <c r="L31" s="873"/>
      <c r="M31" s="876"/>
      <c r="N31" s="877"/>
      <c r="O31" s="872"/>
      <c r="P31" s="873"/>
      <c r="Q31" s="872"/>
      <c r="R31" s="873"/>
      <c r="S31" s="872"/>
      <c r="T31" s="873"/>
    </row>
    <row r="32" spans="1:20">
      <c r="A32" s="373"/>
      <c r="B32" s="884" t="s">
        <v>18</v>
      </c>
      <c r="C32" s="884"/>
      <c r="D32" s="884"/>
      <c r="E32" s="885">
        <f>SUM(E25:E31)</f>
        <v>173.32999999999998</v>
      </c>
      <c r="F32" s="886"/>
      <c r="G32" s="885">
        <f>SUM(G26:G31)</f>
        <v>4.58</v>
      </c>
      <c r="H32" s="886"/>
      <c r="I32" s="924">
        <f>SUM(I25:I31)</f>
        <v>493.65999999999997</v>
      </c>
      <c r="J32" s="886"/>
      <c r="K32" s="885">
        <f>SUM(K25:K31)</f>
        <v>13.82</v>
      </c>
      <c r="L32" s="886"/>
      <c r="M32" s="885">
        <f>SUM(M25:M31)</f>
        <v>267.5</v>
      </c>
      <c r="N32" s="886"/>
      <c r="O32" s="885">
        <f>SUM(O26:O31)</f>
        <v>6.83</v>
      </c>
      <c r="P32" s="886"/>
      <c r="Q32" s="885">
        <f>SUM(Q25:Q31)</f>
        <v>728.66</v>
      </c>
      <c r="R32" s="886"/>
      <c r="S32" s="885">
        <f>SUM(S25:S31)</f>
        <v>20.55</v>
      </c>
      <c r="T32" s="886"/>
    </row>
    <row r="33" spans="1:20" s="768" customFormat="1" ht="32.25" customHeight="1">
      <c r="A33" s="880" t="s">
        <v>970</v>
      </c>
      <c r="B33" s="880"/>
      <c r="C33" s="880"/>
      <c r="D33" s="880"/>
      <c r="E33" s="880"/>
      <c r="F33" s="880"/>
      <c r="G33" s="880"/>
      <c r="H33" s="880"/>
      <c r="I33" s="880"/>
      <c r="J33" s="880"/>
      <c r="K33" s="880"/>
      <c r="L33" s="880"/>
      <c r="M33" s="880"/>
      <c r="N33" s="880"/>
      <c r="O33" s="880"/>
      <c r="P33" s="880"/>
      <c r="Q33" s="880"/>
      <c r="R33" s="880"/>
      <c r="S33" s="880"/>
      <c r="T33" s="880"/>
    </row>
    <row r="34" spans="1:20">
      <c r="A34" s="94"/>
      <c r="B34" s="95"/>
      <c r="C34" s="95"/>
      <c r="D34" s="95"/>
      <c r="E34" s="9"/>
      <c r="F34" s="9"/>
      <c r="G34" s="9"/>
      <c r="H34" s="9"/>
      <c r="I34" s="9"/>
      <c r="J34" s="9"/>
      <c r="K34" s="9"/>
      <c r="L34" s="9"/>
      <c r="M34" s="9"/>
      <c r="N34" s="9"/>
      <c r="O34" s="9"/>
      <c r="P34" s="9"/>
      <c r="Q34" s="9"/>
      <c r="R34" s="9"/>
      <c r="S34" s="9"/>
      <c r="T34" s="9"/>
    </row>
    <row r="35" spans="1:20" ht="12.75" customHeight="1">
      <c r="A35" s="195" t="s">
        <v>443</v>
      </c>
      <c r="B35" s="889" t="s">
        <v>502</v>
      </c>
      <c r="C35" s="889"/>
      <c r="D35" s="889"/>
      <c r="E35" s="889"/>
      <c r="F35" s="889"/>
      <c r="G35" s="889"/>
      <c r="H35" s="889"/>
      <c r="I35" s="9"/>
      <c r="J35" s="9"/>
      <c r="K35" s="9"/>
      <c r="L35" s="9"/>
      <c r="M35" s="9"/>
      <c r="N35" s="9"/>
      <c r="O35" s="9"/>
      <c r="P35" s="9"/>
      <c r="Q35" s="9"/>
      <c r="R35" s="9"/>
      <c r="S35" s="9"/>
      <c r="T35" s="9"/>
    </row>
    <row r="36" spans="1:20">
      <c r="A36" s="195"/>
      <c r="B36" s="95"/>
      <c r="C36" s="95"/>
      <c r="D36" s="95"/>
      <c r="E36" s="9"/>
      <c r="F36" s="9"/>
      <c r="G36" s="9"/>
      <c r="H36" s="9"/>
      <c r="I36" s="9"/>
      <c r="J36" s="9"/>
      <c r="K36" s="9"/>
      <c r="L36" s="9"/>
      <c r="M36" s="9"/>
      <c r="N36" s="9"/>
      <c r="O36" s="9"/>
      <c r="P36" s="9"/>
      <c r="Q36" s="9"/>
      <c r="R36" s="9"/>
      <c r="S36" s="9"/>
      <c r="T36" s="9"/>
    </row>
    <row r="37" spans="1:20" s="24" customFormat="1" ht="17.25" customHeight="1">
      <c r="A37" s="354" t="s">
        <v>25</v>
      </c>
      <c r="B37" s="855" t="s">
        <v>444</v>
      </c>
      <c r="C37" s="856"/>
      <c r="D37" s="857"/>
      <c r="E37" s="864" t="s">
        <v>26</v>
      </c>
      <c r="F37" s="865"/>
      <c r="G37" s="865"/>
      <c r="H37" s="865"/>
      <c r="I37" s="865"/>
      <c r="J37" s="866"/>
      <c r="K37" s="852" t="s">
        <v>27</v>
      </c>
      <c r="L37" s="852"/>
      <c r="M37" s="852"/>
      <c r="N37" s="852"/>
      <c r="O37" s="852"/>
      <c r="P37" s="852"/>
      <c r="Q37" s="925"/>
      <c r="R37" s="925"/>
      <c r="S37" s="925"/>
      <c r="T37" s="925"/>
    </row>
    <row r="38" spans="1:20">
      <c r="A38" s="355"/>
      <c r="B38" s="858"/>
      <c r="C38" s="859"/>
      <c r="D38" s="860"/>
      <c r="E38" s="853" t="s">
        <v>461</v>
      </c>
      <c r="F38" s="854"/>
      <c r="G38" s="853" t="s">
        <v>462</v>
      </c>
      <c r="H38" s="854"/>
      <c r="I38" s="853" t="s">
        <v>463</v>
      </c>
      <c r="J38" s="854"/>
      <c r="K38" s="852" t="s">
        <v>461</v>
      </c>
      <c r="L38" s="852"/>
      <c r="M38" s="852" t="s">
        <v>462</v>
      </c>
      <c r="N38" s="852"/>
      <c r="O38" s="852" t="s">
        <v>463</v>
      </c>
      <c r="P38" s="852"/>
      <c r="Q38" s="9"/>
      <c r="R38" s="9"/>
      <c r="S38" s="9"/>
      <c r="T38" s="9"/>
    </row>
    <row r="39" spans="1:20">
      <c r="A39" s="55">
        <v>1</v>
      </c>
      <c r="B39" s="867" t="s">
        <v>967</v>
      </c>
      <c r="C39" s="868"/>
      <c r="D39" s="869"/>
      <c r="E39" s="846" t="s">
        <v>969</v>
      </c>
      <c r="F39" s="848"/>
      <c r="G39" s="846" t="s">
        <v>968</v>
      </c>
      <c r="H39" s="848"/>
      <c r="I39" s="846">
        <v>2</v>
      </c>
      <c r="J39" s="848"/>
      <c r="K39" s="851">
        <v>0</v>
      </c>
      <c r="L39" s="851"/>
      <c r="M39" s="851">
        <v>0</v>
      </c>
      <c r="N39" s="851"/>
      <c r="O39" s="851">
        <v>0</v>
      </c>
      <c r="P39" s="851"/>
      <c r="Q39" s="9"/>
      <c r="R39" s="9"/>
      <c r="S39" s="9"/>
      <c r="T39" s="9"/>
    </row>
    <row r="40" spans="1:20">
      <c r="A40" s="55">
        <v>2</v>
      </c>
      <c r="B40" s="846" t="s">
        <v>971</v>
      </c>
      <c r="C40" s="847"/>
      <c r="D40" s="848"/>
      <c r="E40" s="846">
        <v>0</v>
      </c>
      <c r="F40" s="848"/>
      <c r="G40" s="846" t="s">
        <v>972</v>
      </c>
      <c r="H40" s="848"/>
      <c r="I40" s="846">
        <v>0</v>
      </c>
      <c r="J40" s="848"/>
      <c r="K40" s="851">
        <v>0</v>
      </c>
      <c r="L40" s="851"/>
      <c r="M40" s="851" t="s">
        <v>973</v>
      </c>
      <c r="N40" s="851"/>
      <c r="O40" s="851">
        <v>0</v>
      </c>
      <c r="P40" s="851"/>
      <c r="Q40" s="9"/>
      <c r="R40" s="9"/>
      <c r="S40" s="9"/>
      <c r="T40" s="9"/>
    </row>
    <row r="41" spans="1:20">
      <c r="A41" s="55">
        <v>3</v>
      </c>
      <c r="B41" s="846">
        <v>0</v>
      </c>
      <c r="C41" s="847"/>
      <c r="D41" s="848"/>
      <c r="E41" s="846">
        <v>0</v>
      </c>
      <c r="F41" s="848"/>
      <c r="G41" s="846">
        <v>0</v>
      </c>
      <c r="H41" s="848"/>
      <c r="I41" s="846">
        <v>0</v>
      </c>
      <c r="J41" s="848"/>
      <c r="K41" s="851">
        <v>0</v>
      </c>
      <c r="L41" s="851"/>
      <c r="M41" s="851">
        <v>0</v>
      </c>
      <c r="N41" s="851"/>
      <c r="O41" s="851">
        <v>0</v>
      </c>
      <c r="P41" s="851"/>
      <c r="Q41" s="9"/>
      <c r="R41" s="9"/>
      <c r="S41" s="9"/>
      <c r="T41" s="9"/>
    </row>
    <row r="42" spans="1:20">
      <c r="A42" s="55">
        <v>4</v>
      </c>
      <c r="B42" s="861">
        <v>0</v>
      </c>
      <c r="C42" s="862"/>
      <c r="D42" s="863"/>
      <c r="E42" s="846">
        <v>0</v>
      </c>
      <c r="F42" s="848"/>
      <c r="G42" s="846">
        <v>0</v>
      </c>
      <c r="H42" s="848"/>
      <c r="I42" s="846">
        <v>0</v>
      </c>
      <c r="J42" s="848"/>
      <c r="K42" s="851">
        <v>0</v>
      </c>
      <c r="L42" s="851"/>
      <c r="M42" s="851">
        <v>0</v>
      </c>
      <c r="N42" s="851"/>
      <c r="O42" s="851">
        <v>0</v>
      </c>
      <c r="P42" s="851"/>
      <c r="Q42" s="9"/>
      <c r="R42" s="9"/>
      <c r="S42" s="9"/>
      <c r="T42" s="9"/>
    </row>
    <row r="45" spans="1:20" ht="13.9" customHeight="1">
      <c r="A45" s="930" t="s">
        <v>193</v>
      </c>
      <c r="B45" s="930"/>
      <c r="C45" s="930"/>
      <c r="D45" s="930"/>
      <c r="E45" s="930"/>
      <c r="F45" s="930"/>
      <c r="G45" s="930"/>
      <c r="H45" s="930"/>
      <c r="I45" s="930"/>
    </row>
    <row r="46" spans="1:20" ht="13.9" customHeight="1">
      <c r="A46" s="928" t="s">
        <v>58</v>
      </c>
      <c r="B46" s="928" t="s">
        <v>26</v>
      </c>
      <c r="C46" s="928"/>
      <c r="D46" s="928"/>
      <c r="E46" s="929" t="s">
        <v>27</v>
      </c>
      <c r="F46" s="929"/>
      <c r="G46" s="929"/>
      <c r="H46" s="849" t="s">
        <v>157</v>
      </c>
      <c r="I46"/>
    </row>
    <row r="47" spans="1:20" ht="15">
      <c r="A47" s="928"/>
      <c r="B47" s="356" t="s">
        <v>182</v>
      </c>
      <c r="C47" s="357" t="s">
        <v>102</v>
      </c>
      <c r="D47" s="356" t="s">
        <v>18</v>
      </c>
      <c r="E47" s="356" t="s">
        <v>182</v>
      </c>
      <c r="F47" s="357" t="s">
        <v>102</v>
      </c>
      <c r="G47" s="356" t="s">
        <v>18</v>
      </c>
      <c r="H47" s="850"/>
      <c r="I47"/>
    </row>
    <row r="48" spans="1:20" ht="14.25">
      <c r="A48" s="23" t="s">
        <v>552</v>
      </c>
      <c r="B48" s="245">
        <v>2.48</v>
      </c>
      <c r="C48" s="245">
        <v>2.1</v>
      </c>
      <c r="D48" s="762">
        <f>B48+C48</f>
        <v>4.58</v>
      </c>
      <c r="E48" s="762">
        <v>3.71</v>
      </c>
      <c r="F48" s="763">
        <v>3.12</v>
      </c>
      <c r="G48" s="763">
        <f>E48+F48</f>
        <v>6.83</v>
      </c>
      <c r="H48" s="43"/>
      <c r="I48" s="213"/>
      <c r="J48" s="204"/>
    </row>
    <row r="49" spans="1:19" ht="15">
      <c r="A49" s="367" t="s">
        <v>824</v>
      </c>
      <c r="B49" s="375">
        <v>2.65</v>
      </c>
      <c r="C49" s="375">
        <v>2.2200000000000002</v>
      </c>
      <c r="D49" s="375">
        <f>B49+C49</f>
        <v>4.87</v>
      </c>
      <c r="E49" s="376">
        <v>3.97</v>
      </c>
      <c r="F49" s="375">
        <v>3.29</v>
      </c>
      <c r="G49" s="375">
        <f>E49+F49</f>
        <v>7.26</v>
      </c>
      <c r="H49" s="377" t="s">
        <v>183</v>
      </c>
      <c r="I49"/>
    </row>
    <row r="50" spans="1:19" ht="15">
      <c r="A50" s="93" t="s">
        <v>250</v>
      </c>
      <c r="B50" s="193"/>
      <c r="C50" s="193"/>
      <c r="D50" s="10"/>
      <c r="E50" s="10"/>
      <c r="F50" s="194"/>
      <c r="G50" s="194"/>
      <c r="H50" s="194"/>
      <c r="I50"/>
    </row>
    <row r="51" spans="1:19" ht="15">
      <c r="A51" s="93"/>
      <c r="B51" s="193"/>
      <c r="C51" s="193"/>
      <c r="D51" s="10"/>
      <c r="E51" s="10"/>
      <c r="F51" s="194"/>
      <c r="G51" s="194"/>
      <c r="H51" s="194"/>
      <c r="I51"/>
    </row>
    <row r="52" spans="1:19" ht="15">
      <c r="A52" s="24"/>
      <c r="B52" s="196"/>
      <c r="C52" s="196"/>
      <c r="D52" s="196"/>
      <c r="E52" s="196"/>
      <c r="F52" s="196"/>
      <c r="G52" s="196"/>
      <c r="H52" s="194"/>
      <c r="I52"/>
    </row>
    <row r="55" spans="1:19" s="13" customFormat="1" ht="12.75" customHeight="1">
      <c r="A55" s="12" t="s">
        <v>11</v>
      </c>
      <c r="B55" s="12"/>
      <c r="C55" s="12"/>
      <c r="D55" s="12"/>
      <c r="E55" s="12"/>
      <c r="F55" s="12"/>
      <c r="G55" s="12"/>
      <c r="I55" s="12"/>
      <c r="O55" s="926" t="s">
        <v>12</v>
      </c>
      <c r="P55" s="926"/>
      <c r="Q55" s="927"/>
    </row>
    <row r="56" spans="1:19" s="13" customFormat="1" ht="12.75" customHeight="1">
      <c r="A56" s="926" t="s">
        <v>13</v>
      </c>
      <c r="B56" s="926"/>
      <c r="C56" s="926"/>
      <c r="D56" s="926"/>
      <c r="E56" s="926"/>
      <c r="F56" s="926"/>
      <c r="G56" s="926"/>
      <c r="H56" s="926"/>
      <c r="I56" s="926"/>
      <c r="J56" s="926"/>
      <c r="K56" s="926"/>
      <c r="L56" s="926"/>
      <c r="M56" s="926"/>
      <c r="N56" s="926"/>
      <c r="O56" s="926"/>
      <c r="P56" s="926"/>
      <c r="Q56" s="926"/>
    </row>
    <row r="57" spans="1:19" s="13" customFormat="1" ht="13.15" customHeight="1">
      <c r="A57" s="923" t="s">
        <v>91</v>
      </c>
      <c r="B57" s="923"/>
      <c r="C57" s="923"/>
      <c r="D57" s="923"/>
      <c r="E57" s="923"/>
      <c r="F57" s="923"/>
      <c r="G57" s="923"/>
      <c r="H57" s="923"/>
      <c r="I57" s="923"/>
      <c r="J57" s="923"/>
      <c r="K57" s="923"/>
      <c r="L57" s="923"/>
      <c r="M57" s="923"/>
      <c r="N57" s="923"/>
      <c r="O57" s="923"/>
      <c r="P57" s="923"/>
      <c r="Q57" s="923"/>
      <c r="R57" s="923"/>
      <c r="S57" s="923"/>
    </row>
    <row r="58" spans="1:19" ht="12.75" customHeight="1">
      <c r="N58" s="911" t="s">
        <v>83</v>
      </c>
      <c r="O58" s="911"/>
      <c r="P58" s="911"/>
      <c r="Q58" s="911"/>
    </row>
  </sheetData>
  <mergeCells count="174">
    <mergeCell ref="N58:Q58"/>
    <mergeCell ref="A57:S57"/>
    <mergeCell ref="S29:T29"/>
    <mergeCell ref="M29:N29"/>
    <mergeCell ref="O29:P29"/>
    <mergeCell ref="K32:L32"/>
    <mergeCell ref="I32:J32"/>
    <mergeCell ref="S37:T37"/>
    <mergeCell ref="I38:J38"/>
    <mergeCell ref="I39:J39"/>
    <mergeCell ref="I40:J40"/>
    <mergeCell ref="Q37:R37"/>
    <mergeCell ref="O55:Q55"/>
    <mergeCell ref="A56:Q56"/>
    <mergeCell ref="A46:A47"/>
    <mergeCell ref="B46:D46"/>
    <mergeCell ref="E46:G46"/>
    <mergeCell ref="A45:I45"/>
    <mergeCell ref="G41:H41"/>
    <mergeCell ref="B30:C31"/>
    <mergeCell ref="I30:J31"/>
    <mergeCell ref="E30:F31"/>
    <mergeCell ref="G30:H31"/>
    <mergeCell ref="K42:L42"/>
    <mergeCell ref="H10:I10"/>
    <mergeCell ref="B10:C10"/>
    <mergeCell ref="B24:D24"/>
    <mergeCell ref="B25:D25"/>
    <mergeCell ref="E24:F24"/>
    <mergeCell ref="K24:L24"/>
    <mergeCell ref="M22:T22"/>
    <mergeCell ref="B22:D23"/>
    <mergeCell ref="E22:L22"/>
    <mergeCell ref="Q23:R23"/>
    <mergeCell ref="J13:K13"/>
    <mergeCell ref="J11:K11"/>
    <mergeCell ref="F11:G11"/>
    <mergeCell ref="H11:I11"/>
    <mergeCell ref="G23:H23"/>
    <mergeCell ref="A18:B18"/>
    <mergeCell ref="J10:K10"/>
    <mergeCell ref="C18:D18"/>
    <mergeCell ref="B11:C11"/>
    <mergeCell ref="M24:N24"/>
    <mergeCell ref="O24:P24"/>
    <mergeCell ref="K25:L25"/>
    <mergeCell ref="D12:E12"/>
    <mergeCell ref="F12:G12"/>
    <mergeCell ref="B27:D27"/>
    <mergeCell ref="E29:F29"/>
    <mergeCell ref="G29:H29"/>
    <mergeCell ref="A21:S21"/>
    <mergeCell ref="I23:J23"/>
    <mergeCell ref="Q28:R28"/>
    <mergeCell ref="O23:P23"/>
    <mergeCell ref="I28:J28"/>
    <mergeCell ref="E25:F25"/>
    <mergeCell ref="K28:L28"/>
    <mergeCell ref="I24:J24"/>
    <mergeCell ref="E27:F27"/>
    <mergeCell ref="G27:H27"/>
    <mergeCell ref="G25:H25"/>
    <mergeCell ref="I25:J25"/>
    <mergeCell ref="O27:P27"/>
    <mergeCell ref="S27:T27"/>
    <mergeCell ref="Q27:R27"/>
    <mergeCell ref="M27:N27"/>
    <mergeCell ref="I27:J27"/>
    <mergeCell ref="K27:L27"/>
    <mergeCell ref="G24:H24"/>
    <mergeCell ref="E26:F26"/>
    <mergeCell ref="G26:H26"/>
    <mergeCell ref="R1:S1"/>
    <mergeCell ref="A2:S2"/>
    <mergeCell ref="A3:S3"/>
    <mergeCell ref="A5:S5"/>
    <mergeCell ref="B9:C9"/>
    <mergeCell ref="A6:B6"/>
    <mergeCell ref="A7:I7"/>
    <mergeCell ref="D9:E9"/>
    <mergeCell ref="F9:G9"/>
    <mergeCell ref="H1:I1"/>
    <mergeCell ref="J9:K9"/>
    <mergeCell ref="H9:I9"/>
    <mergeCell ref="J12:K12"/>
    <mergeCell ref="D13:E13"/>
    <mergeCell ref="B13:C13"/>
    <mergeCell ref="B26:D26"/>
    <mergeCell ref="S26:T26"/>
    <mergeCell ref="Q25:R25"/>
    <mergeCell ref="S25:T25"/>
    <mergeCell ref="Q24:R24"/>
    <mergeCell ref="F13:G13"/>
    <mergeCell ref="B12:C12"/>
    <mergeCell ref="H13:I13"/>
    <mergeCell ref="H12:I12"/>
    <mergeCell ref="E23:F23"/>
    <mergeCell ref="M25:N25"/>
    <mergeCell ref="M26:N26"/>
    <mergeCell ref="A15:G15"/>
    <mergeCell ref="C16:D16"/>
    <mergeCell ref="A16:B16"/>
    <mergeCell ref="A17:B17"/>
    <mergeCell ref="C17:D17"/>
    <mergeCell ref="A22:A23"/>
    <mergeCell ref="I26:J26"/>
    <mergeCell ref="O40:P40"/>
    <mergeCell ref="M39:N39"/>
    <mergeCell ref="O39:P39"/>
    <mergeCell ref="M41:N41"/>
    <mergeCell ref="O30:P31"/>
    <mergeCell ref="S24:T24"/>
    <mergeCell ref="O25:P25"/>
    <mergeCell ref="D10:E10"/>
    <mergeCell ref="F10:G10"/>
    <mergeCell ref="K37:P37"/>
    <mergeCell ref="S23:T23"/>
    <mergeCell ref="M23:N23"/>
    <mergeCell ref="K23:L23"/>
    <mergeCell ref="O26:P26"/>
    <mergeCell ref="K26:L26"/>
    <mergeCell ref="S32:T32"/>
    <mergeCell ref="S28:T28"/>
    <mergeCell ref="O28:P28"/>
    <mergeCell ref="M32:N32"/>
    <mergeCell ref="O32:P32"/>
    <mergeCell ref="Q32:R32"/>
    <mergeCell ref="Q29:R29"/>
    <mergeCell ref="Q26:R26"/>
    <mergeCell ref="D11:E11"/>
    <mergeCell ref="K30:L31"/>
    <mergeCell ref="M30:N31"/>
    <mergeCell ref="G38:H38"/>
    <mergeCell ref="G39:H39"/>
    <mergeCell ref="Q30:R31"/>
    <mergeCell ref="O38:P38"/>
    <mergeCell ref="K39:L39"/>
    <mergeCell ref="M28:N28"/>
    <mergeCell ref="A33:T33"/>
    <mergeCell ref="B28:D28"/>
    <mergeCell ref="E28:F28"/>
    <mergeCell ref="G28:H28"/>
    <mergeCell ref="B29:D29"/>
    <mergeCell ref="B32:D32"/>
    <mergeCell ref="E32:F32"/>
    <mergeCell ref="G32:H32"/>
    <mergeCell ref="I29:J29"/>
    <mergeCell ref="K29:L29"/>
    <mergeCell ref="S30:T31"/>
    <mergeCell ref="B35:H35"/>
    <mergeCell ref="B40:D40"/>
    <mergeCell ref="H46:H47"/>
    <mergeCell ref="O41:P41"/>
    <mergeCell ref="M42:N42"/>
    <mergeCell ref="O42:P42"/>
    <mergeCell ref="K38:L38"/>
    <mergeCell ref="E38:F38"/>
    <mergeCell ref="E39:F39"/>
    <mergeCell ref="B37:D38"/>
    <mergeCell ref="K41:L41"/>
    <mergeCell ref="B41:D41"/>
    <mergeCell ref="B42:D42"/>
    <mergeCell ref="I41:J41"/>
    <mergeCell ref="I42:J42"/>
    <mergeCell ref="G42:H42"/>
    <mergeCell ref="E42:F42"/>
    <mergeCell ref="E37:J37"/>
    <mergeCell ref="G40:H40"/>
    <mergeCell ref="B39:D39"/>
    <mergeCell ref="E40:F40"/>
    <mergeCell ref="E41:F41"/>
    <mergeCell ref="K40:L40"/>
    <mergeCell ref="M38:N38"/>
    <mergeCell ref="M40:N40"/>
  </mergeCells>
  <phoneticPr fontId="0" type="noConversion"/>
  <printOptions horizontalCentered="1"/>
  <pageMargins left="0.70866141732283472" right="0.70866141732283472" top="0.23622047244094491" bottom="0" header="0.31496062992125984" footer="0.31496062992125984"/>
  <pageSetup paperSize="9" scale="67" orientation="landscape" r:id="rId1"/>
  <drawing r:id="rId2"/>
</worksheet>
</file>

<file path=xl/worksheets/sheet40.xml><?xml version="1.0" encoding="utf-8"?>
<worksheet xmlns="http://schemas.openxmlformats.org/spreadsheetml/2006/main" xmlns:r="http://schemas.openxmlformats.org/officeDocument/2006/relationships">
  <sheetPr>
    <pageSetUpPr fitToPage="1"/>
  </sheetPr>
  <dimension ref="A1:O45"/>
  <sheetViews>
    <sheetView topLeftCell="A19" zoomScaleSheetLayoutView="90" workbookViewId="0">
      <selection activeCell="N39" sqref="N39"/>
    </sheetView>
  </sheetViews>
  <sheetFormatPr defaultRowHeight="12.75"/>
  <cols>
    <col min="1" max="1" width="6.42578125" customWidth="1"/>
    <col min="2" max="2" width="18" customWidth="1"/>
    <col min="3" max="3" width="16.7109375" customWidth="1"/>
    <col min="4" max="4" width="9.42578125" customWidth="1"/>
    <col min="5" max="5" width="9" customWidth="1"/>
    <col min="6" max="6" width="11.5703125" customWidth="1"/>
    <col min="7" max="8" width="10.42578125" customWidth="1"/>
    <col min="9" max="10" width="10.42578125" style="233" customWidth="1"/>
    <col min="11" max="11" width="10.5703125" customWidth="1"/>
    <col min="12" max="12" width="10.42578125" customWidth="1"/>
    <col min="13" max="13" width="11.5703125" customWidth="1"/>
    <col min="14" max="14" width="13" customWidth="1"/>
  </cols>
  <sheetData>
    <row r="1" spans="1:14" ht="18">
      <c r="A1" s="1018" t="s">
        <v>745</v>
      </c>
      <c r="B1" s="1018"/>
      <c r="C1" s="1018"/>
      <c r="D1" s="1018"/>
      <c r="E1" s="1018"/>
      <c r="F1" s="1018"/>
      <c r="G1" s="1018"/>
      <c r="H1" s="1018"/>
      <c r="I1" s="1018"/>
      <c r="J1" s="1018"/>
      <c r="K1" s="1018"/>
      <c r="N1" s="179" t="s">
        <v>559</v>
      </c>
    </row>
    <row r="2" spans="1:14" ht="21">
      <c r="A2" s="1019" t="s">
        <v>822</v>
      </c>
      <c r="B2" s="1019"/>
      <c r="C2" s="1019"/>
      <c r="D2" s="1019"/>
      <c r="E2" s="1019"/>
      <c r="F2" s="1019"/>
      <c r="G2" s="1019"/>
      <c r="H2" s="1019"/>
      <c r="I2" s="1019"/>
      <c r="J2" s="1019"/>
      <c r="K2" s="1019"/>
      <c r="L2" s="1019"/>
      <c r="M2" s="1019"/>
      <c r="N2" s="1019"/>
    </row>
    <row r="3" spans="1:14" ht="3" customHeight="1">
      <c r="A3" s="148"/>
      <c r="B3" s="148"/>
      <c r="C3" s="148"/>
      <c r="D3" s="148"/>
      <c r="E3" s="148"/>
      <c r="F3" s="148"/>
      <c r="G3" s="148"/>
      <c r="H3" s="148"/>
      <c r="I3" s="231"/>
      <c r="J3" s="231"/>
    </row>
    <row r="4" spans="1:14" ht="18">
      <c r="A4" s="1109" t="s">
        <v>558</v>
      </c>
      <c r="B4" s="1109"/>
      <c r="C4" s="1109"/>
      <c r="D4" s="1109"/>
      <c r="E4" s="1109"/>
      <c r="F4" s="1109"/>
      <c r="G4" s="1109"/>
      <c r="H4" s="1109"/>
      <c r="I4" s="1109"/>
      <c r="J4" s="1109"/>
      <c r="K4" s="1109"/>
      <c r="L4" s="1109"/>
      <c r="M4" s="1109"/>
      <c r="N4" s="1109"/>
    </row>
    <row r="5" spans="1:14" ht="15">
      <c r="A5" s="149" t="s">
        <v>743</v>
      </c>
      <c r="B5" s="149"/>
      <c r="C5" s="149"/>
      <c r="D5" s="149"/>
      <c r="E5" s="149"/>
      <c r="F5" s="149"/>
      <c r="G5" s="149"/>
      <c r="H5" s="148"/>
      <c r="I5" s="231"/>
      <c r="J5" s="231"/>
      <c r="L5" s="12" t="s">
        <v>977</v>
      </c>
    </row>
    <row r="6" spans="1:14" ht="28.5" customHeight="1">
      <c r="A6" s="1107" t="s">
        <v>2</v>
      </c>
      <c r="B6" s="1107" t="s">
        <v>38</v>
      </c>
      <c r="C6" s="893" t="s">
        <v>436</v>
      </c>
      <c r="D6" s="865" t="s">
        <v>490</v>
      </c>
      <c r="E6" s="865"/>
      <c r="F6" s="865"/>
      <c r="G6" s="865"/>
      <c r="H6" s="866"/>
      <c r="I6" s="893" t="s">
        <v>587</v>
      </c>
      <c r="J6" s="893" t="s">
        <v>588</v>
      </c>
      <c r="K6" s="1110" t="s">
        <v>538</v>
      </c>
      <c r="L6" s="1110"/>
      <c r="M6" s="1110"/>
      <c r="N6" s="1110"/>
    </row>
    <row r="7" spans="1:14" ht="39" customHeight="1">
      <c r="A7" s="1108"/>
      <c r="B7" s="1108"/>
      <c r="C7" s="893"/>
      <c r="D7" s="350" t="s">
        <v>489</v>
      </c>
      <c r="E7" s="350" t="s">
        <v>437</v>
      </c>
      <c r="F7" s="351" t="s">
        <v>438</v>
      </c>
      <c r="G7" s="350" t="s">
        <v>439</v>
      </c>
      <c r="H7" s="350" t="s">
        <v>48</v>
      </c>
      <c r="I7" s="893"/>
      <c r="J7" s="893"/>
      <c r="K7" s="440" t="s">
        <v>440</v>
      </c>
      <c r="L7" s="350" t="s">
        <v>539</v>
      </c>
      <c r="M7" s="350" t="s">
        <v>441</v>
      </c>
      <c r="N7" s="350" t="s">
        <v>442</v>
      </c>
    </row>
    <row r="8" spans="1:14" ht="15">
      <c r="A8" s="366" t="s">
        <v>286</v>
      </c>
      <c r="B8" s="366" t="s">
        <v>287</v>
      </c>
      <c r="C8" s="366" t="s">
        <v>288</v>
      </c>
      <c r="D8" s="366" t="s">
        <v>289</v>
      </c>
      <c r="E8" s="366" t="s">
        <v>290</v>
      </c>
      <c r="F8" s="366" t="s">
        <v>291</v>
      </c>
      <c r="G8" s="366" t="s">
        <v>292</v>
      </c>
      <c r="H8" s="366" t="s">
        <v>293</v>
      </c>
      <c r="I8" s="366" t="s">
        <v>314</v>
      </c>
      <c r="J8" s="366" t="s">
        <v>315</v>
      </c>
      <c r="K8" s="366" t="s">
        <v>316</v>
      </c>
      <c r="L8" s="366" t="s">
        <v>344</v>
      </c>
      <c r="M8" s="366" t="s">
        <v>345</v>
      </c>
      <c r="N8" s="366" t="s">
        <v>346</v>
      </c>
    </row>
    <row r="9" spans="1:14" ht="15">
      <c r="A9" s="84">
        <v>1</v>
      </c>
      <c r="B9" s="228" t="s">
        <v>694</v>
      </c>
      <c r="C9" s="309">
        <v>1660</v>
      </c>
      <c r="D9" s="309">
        <v>42</v>
      </c>
      <c r="E9" s="309">
        <v>478</v>
      </c>
      <c r="F9" s="309">
        <v>1276</v>
      </c>
      <c r="G9" s="309">
        <v>0</v>
      </c>
      <c r="H9" s="309">
        <v>0</v>
      </c>
      <c r="I9" s="314">
        <v>1308</v>
      </c>
      <c r="J9" s="708">
        <v>1660</v>
      </c>
      <c r="K9" s="309">
        <v>1660</v>
      </c>
      <c r="L9" s="309">
        <v>1048</v>
      </c>
      <c r="M9" s="309">
        <v>0</v>
      </c>
      <c r="N9" s="309">
        <v>1660</v>
      </c>
    </row>
    <row r="10" spans="1:14" ht="15">
      <c r="A10" s="84">
        <v>2</v>
      </c>
      <c r="B10" s="228" t="s">
        <v>695</v>
      </c>
      <c r="C10" s="309">
        <v>2907</v>
      </c>
      <c r="D10" s="309">
        <v>1163</v>
      </c>
      <c r="E10" s="309">
        <v>1018</v>
      </c>
      <c r="F10" s="309">
        <v>726</v>
      </c>
      <c r="G10" s="309">
        <v>0</v>
      </c>
      <c r="H10" s="309">
        <v>0</v>
      </c>
      <c r="I10" s="314">
        <v>1744</v>
      </c>
      <c r="J10" s="708">
        <v>2326</v>
      </c>
      <c r="K10" s="309">
        <v>2907</v>
      </c>
      <c r="L10" s="309">
        <v>1744</v>
      </c>
      <c r="M10" s="309">
        <v>2907</v>
      </c>
      <c r="N10" s="309">
        <v>2907</v>
      </c>
    </row>
    <row r="11" spans="1:14" ht="15">
      <c r="A11" s="84">
        <v>3</v>
      </c>
      <c r="B11" s="228" t="s">
        <v>696</v>
      </c>
      <c r="C11" s="309">
        <v>1776</v>
      </c>
      <c r="D11" s="309">
        <v>111</v>
      </c>
      <c r="E11" s="309">
        <v>261</v>
      </c>
      <c r="F11" s="309">
        <v>1424</v>
      </c>
      <c r="G11" s="309">
        <v>10</v>
      </c>
      <c r="H11" s="309">
        <v>38</v>
      </c>
      <c r="I11" s="314">
        <v>203</v>
      </c>
      <c r="J11" s="708">
        <v>1776</v>
      </c>
      <c r="K11" s="309">
        <v>1833</v>
      </c>
      <c r="L11" s="309">
        <v>146</v>
      </c>
      <c r="M11" s="309">
        <v>36</v>
      </c>
      <c r="N11" s="309">
        <v>1824</v>
      </c>
    </row>
    <row r="12" spans="1:14" ht="15">
      <c r="A12" s="84">
        <v>4</v>
      </c>
      <c r="B12" s="228" t="s">
        <v>697</v>
      </c>
      <c r="C12" s="309">
        <v>1927</v>
      </c>
      <c r="D12" s="309">
        <v>83</v>
      </c>
      <c r="E12" s="309">
        <v>918</v>
      </c>
      <c r="F12" s="309">
        <v>1927</v>
      </c>
      <c r="G12" s="309">
        <v>0</v>
      </c>
      <c r="H12" s="309">
        <v>0</v>
      </c>
      <c r="I12" s="314">
        <v>1927</v>
      </c>
      <c r="J12" s="708">
        <v>1927</v>
      </c>
      <c r="K12" s="309">
        <v>1927</v>
      </c>
      <c r="L12" s="309">
        <v>965</v>
      </c>
      <c r="M12" s="309">
        <v>0</v>
      </c>
      <c r="N12" s="309">
        <v>1927</v>
      </c>
    </row>
    <row r="13" spans="1:14" ht="15">
      <c r="A13" s="84">
        <v>5</v>
      </c>
      <c r="B13" s="228" t="s">
        <v>698</v>
      </c>
      <c r="C13" s="309">
        <v>2205</v>
      </c>
      <c r="D13" s="309">
        <v>132</v>
      </c>
      <c r="E13" s="309">
        <v>0</v>
      </c>
      <c r="F13" s="309">
        <v>2205</v>
      </c>
      <c r="G13" s="309">
        <v>0</v>
      </c>
      <c r="H13" s="309">
        <v>0</v>
      </c>
      <c r="I13" s="314">
        <v>0</v>
      </c>
      <c r="J13" s="708">
        <v>1266</v>
      </c>
      <c r="K13" s="309">
        <v>596</v>
      </c>
      <c r="L13" s="309">
        <v>0</v>
      </c>
      <c r="M13" s="309">
        <v>0</v>
      </c>
      <c r="N13" s="309">
        <v>2427</v>
      </c>
    </row>
    <row r="14" spans="1:14" ht="15">
      <c r="A14" s="84">
        <v>6</v>
      </c>
      <c r="B14" s="228" t="s">
        <v>699</v>
      </c>
      <c r="C14" s="309">
        <v>804</v>
      </c>
      <c r="D14" s="309">
        <v>116</v>
      </c>
      <c r="E14" s="309">
        <v>7</v>
      </c>
      <c r="F14" s="309">
        <v>681</v>
      </c>
      <c r="G14" s="309">
        <v>0</v>
      </c>
      <c r="H14" s="309">
        <v>0</v>
      </c>
      <c r="I14" s="314">
        <v>804</v>
      </c>
      <c r="J14" s="708">
        <v>804</v>
      </c>
      <c r="K14" s="309">
        <v>804</v>
      </c>
      <c r="L14" s="309">
        <v>804</v>
      </c>
      <c r="M14" s="309">
        <v>804</v>
      </c>
      <c r="N14" s="309">
        <v>807</v>
      </c>
    </row>
    <row r="15" spans="1:14" ht="15">
      <c r="A15" s="84">
        <v>7</v>
      </c>
      <c r="B15" s="228" t="s">
        <v>700</v>
      </c>
      <c r="C15" s="309">
        <v>2404</v>
      </c>
      <c r="D15" s="309">
        <v>106</v>
      </c>
      <c r="E15" s="309">
        <v>265</v>
      </c>
      <c r="F15" s="309">
        <v>2033</v>
      </c>
      <c r="G15" s="309">
        <v>0</v>
      </c>
      <c r="H15" s="309">
        <v>0</v>
      </c>
      <c r="I15" s="314">
        <v>2404</v>
      </c>
      <c r="J15" s="708">
        <v>2404</v>
      </c>
      <c r="K15" s="309">
        <v>2404</v>
      </c>
      <c r="L15" s="309">
        <v>0</v>
      </c>
      <c r="M15" s="309">
        <v>96</v>
      </c>
      <c r="N15" s="309">
        <v>2404</v>
      </c>
    </row>
    <row r="16" spans="1:14" ht="15">
      <c r="A16" s="84">
        <v>8</v>
      </c>
      <c r="B16" s="228" t="s">
        <v>701</v>
      </c>
      <c r="C16" s="309">
        <v>598</v>
      </c>
      <c r="D16" s="309">
        <v>24</v>
      </c>
      <c r="E16" s="309">
        <v>15</v>
      </c>
      <c r="F16" s="309">
        <v>560</v>
      </c>
      <c r="G16" s="309">
        <v>0</v>
      </c>
      <c r="H16" s="309">
        <v>0</v>
      </c>
      <c r="I16" s="314">
        <v>598</v>
      </c>
      <c r="J16" s="708">
        <v>598</v>
      </c>
      <c r="K16" s="309">
        <v>598</v>
      </c>
      <c r="L16" s="309">
        <v>598</v>
      </c>
      <c r="M16" s="309">
        <v>0</v>
      </c>
      <c r="N16" s="309">
        <v>598</v>
      </c>
    </row>
    <row r="17" spans="1:14" ht="15">
      <c r="A17" s="84">
        <v>9</v>
      </c>
      <c r="B17" s="228" t="s">
        <v>702</v>
      </c>
      <c r="C17" s="309">
        <v>1568</v>
      </c>
      <c r="D17" s="309">
        <v>278</v>
      </c>
      <c r="E17" s="309">
        <v>138</v>
      </c>
      <c r="F17" s="309">
        <v>1032</v>
      </c>
      <c r="G17" s="309">
        <v>114</v>
      </c>
      <c r="H17" s="309">
        <v>6</v>
      </c>
      <c r="I17" s="314">
        <v>1568</v>
      </c>
      <c r="J17" s="708">
        <v>1568</v>
      </c>
      <c r="K17" s="309">
        <v>471</v>
      </c>
      <c r="L17" s="309">
        <v>392</v>
      </c>
      <c r="M17" s="309">
        <v>392</v>
      </c>
      <c r="N17" s="309">
        <v>1557</v>
      </c>
    </row>
    <row r="18" spans="1:14" ht="15">
      <c r="A18" s="84">
        <v>10</v>
      </c>
      <c r="B18" s="228" t="s">
        <v>703</v>
      </c>
      <c r="C18" s="309">
        <v>1416</v>
      </c>
      <c r="D18" s="309">
        <v>39</v>
      </c>
      <c r="E18" s="309">
        <v>332</v>
      </c>
      <c r="F18" s="309">
        <v>194</v>
      </c>
      <c r="G18" s="309">
        <v>105</v>
      </c>
      <c r="H18" s="309">
        <v>746</v>
      </c>
      <c r="I18" s="314">
        <v>358</v>
      </c>
      <c r="J18" s="708">
        <v>1416</v>
      </c>
      <c r="K18" s="309">
        <v>1416</v>
      </c>
      <c r="L18" s="309">
        <v>1416</v>
      </c>
      <c r="M18" s="309">
        <v>1416</v>
      </c>
      <c r="N18" s="309">
        <v>1416</v>
      </c>
    </row>
    <row r="19" spans="1:14" ht="15">
      <c r="A19" s="84">
        <v>11</v>
      </c>
      <c r="B19" s="228" t="s">
        <v>704</v>
      </c>
      <c r="C19" s="309">
        <v>3594</v>
      </c>
      <c r="D19" s="309">
        <v>506</v>
      </c>
      <c r="E19" s="309">
        <v>775</v>
      </c>
      <c r="F19" s="309">
        <v>2234</v>
      </c>
      <c r="G19" s="309">
        <v>1</v>
      </c>
      <c r="H19" s="309">
        <v>79</v>
      </c>
      <c r="I19" s="314">
        <v>1302</v>
      </c>
      <c r="J19" s="708">
        <v>2768</v>
      </c>
      <c r="K19" s="309">
        <v>3258</v>
      </c>
      <c r="L19" s="309">
        <v>1614</v>
      </c>
      <c r="M19" s="309">
        <v>1667</v>
      </c>
      <c r="N19" s="309">
        <v>3594</v>
      </c>
    </row>
    <row r="20" spans="1:14" ht="15">
      <c r="A20" s="84">
        <v>12</v>
      </c>
      <c r="B20" s="228" t="s">
        <v>705</v>
      </c>
      <c r="C20" s="309">
        <v>1532</v>
      </c>
      <c r="D20" s="309">
        <v>231</v>
      </c>
      <c r="E20" s="309">
        <v>225</v>
      </c>
      <c r="F20" s="309">
        <v>1076</v>
      </c>
      <c r="G20" s="309">
        <v>0</v>
      </c>
      <c r="H20" s="309">
        <v>0</v>
      </c>
      <c r="I20" s="314">
        <v>1532</v>
      </c>
      <c r="J20" s="708">
        <v>1532</v>
      </c>
      <c r="K20" s="309">
        <v>1532</v>
      </c>
      <c r="L20" s="309">
        <v>1532</v>
      </c>
      <c r="M20" s="309">
        <v>1532</v>
      </c>
      <c r="N20" s="309">
        <v>1532</v>
      </c>
    </row>
    <row r="21" spans="1:14" ht="15">
      <c r="A21" s="84">
        <v>13</v>
      </c>
      <c r="B21" s="228" t="s">
        <v>706</v>
      </c>
      <c r="C21" s="309">
        <v>2544</v>
      </c>
      <c r="D21" s="309">
        <v>115</v>
      </c>
      <c r="E21" s="309">
        <v>2327</v>
      </c>
      <c r="F21" s="309">
        <v>102</v>
      </c>
      <c r="G21" s="309">
        <v>0</v>
      </c>
      <c r="H21" s="309">
        <v>0</v>
      </c>
      <c r="I21" s="314">
        <v>2544</v>
      </c>
      <c r="J21" s="708">
        <v>2544</v>
      </c>
      <c r="K21" s="309">
        <v>2544</v>
      </c>
      <c r="L21" s="309">
        <v>0</v>
      </c>
      <c r="M21" s="309">
        <v>0</v>
      </c>
      <c r="N21" s="309">
        <v>2544</v>
      </c>
    </row>
    <row r="22" spans="1:14" ht="15">
      <c r="A22" s="84">
        <v>14</v>
      </c>
      <c r="B22" s="228" t="s">
        <v>707</v>
      </c>
      <c r="C22" s="309">
        <v>690</v>
      </c>
      <c r="D22" s="309">
        <v>181</v>
      </c>
      <c r="E22" s="309">
        <v>149</v>
      </c>
      <c r="F22" s="309">
        <v>360</v>
      </c>
      <c r="G22" s="309">
        <v>0</v>
      </c>
      <c r="H22" s="309">
        <v>0</v>
      </c>
      <c r="I22" s="314">
        <v>690</v>
      </c>
      <c r="J22" s="708">
        <v>690</v>
      </c>
      <c r="K22" s="309">
        <v>690</v>
      </c>
      <c r="L22" s="309">
        <v>690</v>
      </c>
      <c r="M22" s="309">
        <v>690</v>
      </c>
      <c r="N22" s="309">
        <v>690</v>
      </c>
    </row>
    <row r="23" spans="1:14" ht="15">
      <c r="A23" s="84">
        <v>15</v>
      </c>
      <c r="B23" s="228" t="s">
        <v>708</v>
      </c>
      <c r="C23" s="314">
        <v>2470</v>
      </c>
      <c r="D23" s="314">
        <v>154</v>
      </c>
      <c r="E23" s="314">
        <v>19</v>
      </c>
      <c r="F23" s="314">
        <v>2278</v>
      </c>
      <c r="G23" s="314">
        <v>0</v>
      </c>
      <c r="H23" s="314">
        <v>11</v>
      </c>
      <c r="I23" s="314">
        <v>1797</v>
      </c>
      <c r="J23" s="708">
        <v>403</v>
      </c>
      <c r="K23" s="314">
        <v>403</v>
      </c>
      <c r="L23" s="314">
        <v>213</v>
      </c>
      <c r="M23" s="314">
        <v>207</v>
      </c>
      <c r="N23" s="314">
        <v>2470</v>
      </c>
    </row>
    <row r="24" spans="1:14" ht="15">
      <c r="A24" s="84">
        <v>16</v>
      </c>
      <c r="B24" s="230" t="s">
        <v>709</v>
      </c>
      <c r="C24" s="309">
        <v>1951</v>
      </c>
      <c r="D24" s="309">
        <v>72</v>
      </c>
      <c r="E24" s="309">
        <v>26</v>
      </c>
      <c r="F24" s="309">
        <v>1431</v>
      </c>
      <c r="G24" s="309">
        <v>200</v>
      </c>
      <c r="H24" s="309">
        <v>222</v>
      </c>
      <c r="I24" s="314">
        <v>1951</v>
      </c>
      <c r="J24" s="708">
        <v>1951</v>
      </c>
      <c r="K24" s="309">
        <v>1951</v>
      </c>
      <c r="L24" s="309">
        <v>1951</v>
      </c>
      <c r="M24" s="309">
        <v>1951</v>
      </c>
      <c r="N24" s="309">
        <v>1951</v>
      </c>
    </row>
    <row r="25" spans="1:14" ht="15">
      <c r="A25" s="84">
        <v>17</v>
      </c>
      <c r="B25" s="230" t="s">
        <v>710</v>
      </c>
      <c r="C25" s="309">
        <v>2031</v>
      </c>
      <c r="D25" s="309">
        <v>64</v>
      </c>
      <c r="E25" s="309">
        <v>0</v>
      </c>
      <c r="F25" s="309">
        <v>0</v>
      </c>
      <c r="G25" s="309">
        <v>2031</v>
      </c>
      <c r="H25" s="309">
        <v>0</v>
      </c>
      <c r="I25" s="314">
        <v>2031</v>
      </c>
      <c r="J25" s="708">
        <v>2031</v>
      </c>
      <c r="K25" s="309">
        <v>2031</v>
      </c>
      <c r="L25" s="309">
        <v>2031</v>
      </c>
      <c r="M25" s="309">
        <v>2031</v>
      </c>
      <c r="N25" s="309">
        <v>2031</v>
      </c>
    </row>
    <row r="26" spans="1:14" ht="15">
      <c r="A26" s="84">
        <v>18</v>
      </c>
      <c r="B26" s="230" t="s">
        <v>711</v>
      </c>
      <c r="C26" s="309">
        <v>2919</v>
      </c>
      <c r="D26" s="309">
        <v>119</v>
      </c>
      <c r="E26" s="309">
        <v>639</v>
      </c>
      <c r="F26" s="309">
        <v>2161</v>
      </c>
      <c r="G26" s="309">
        <v>0</v>
      </c>
      <c r="H26" s="309">
        <v>0</v>
      </c>
      <c r="I26" s="314">
        <v>1114</v>
      </c>
      <c r="J26" s="708">
        <v>1805</v>
      </c>
      <c r="K26" s="309">
        <v>2919</v>
      </c>
      <c r="L26" s="309">
        <v>0</v>
      </c>
      <c r="M26" s="309">
        <v>2919</v>
      </c>
      <c r="N26" s="309">
        <v>2919</v>
      </c>
    </row>
    <row r="27" spans="1:14" ht="15">
      <c r="A27" s="84">
        <v>19</v>
      </c>
      <c r="B27" s="230" t="s">
        <v>712</v>
      </c>
      <c r="C27" s="309">
        <v>1580</v>
      </c>
      <c r="D27" s="309">
        <v>385</v>
      </c>
      <c r="E27" s="309">
        <v>239</v>
      </c>
      <c r="F27" s="309">
        <v>1620</v>
      </c>
      <c r="G27" s="309">
        <v>75</v>
      </c>
      <c r="H27" s="309">
        <v>0</v>
      </c>
      <c r="I27" s="314">
        <v>0</v>
      </c>
      <c r="J27" s="708">
        <v>1580</v>
      </c>
      <c r="K27" s="309">
        <v>1580</v>
      </c>
      <c r="L27" s="309">
        <v>317</v>
      </c>
      <c r="M27" s="309">
        <v>968</v>
      </c>
      <c r="N27" s="309">
        <v>1580</v>
      </c>
    </row>
    <row r="28" spans="1:14" ht="15">
      <c r="A28" s="84">
        <v>20</v>
      </c>
      <c r="B28" s="230" t="s">
        <v>713</v>
      </c>
      <c r="C28" s="309">
        <v>2696</v>
      </c>
      <c r="D28" s="309">
        <v>43</v>
      </c>
      <c r="E28" s="309">
        <v>95</v>
      </c>
      <c r="F28" s="309">
        <v>1136</v>
      </c>
      <c r="G28" s="309">
        <v>0</v>
      </c>
      <c r="H28" s="309">
        <v>1422</v>
      </c>
      <c r="I28" s="314">
        <v>2696</v>
      </c>
      <c r="J28" s="708">
        <v>2696</v>
      </c>
      <c r="K28" s="309">
        <v>2696</v>
      </c>
      <c r="L28" s="309">
        <v>0</v>
      </c>
      <c r="M28" s="309">
        <v>0</v>
      </c>
      <c r="N28" s="309">
        <v>2696</v>
      </c>
    </row>
    <row r="29" spans="1:14" ht="15">
      <c r="A29" s="84">
        <v>21</v>
      </c>
      <c r="B29" s="230" t="s">
        <v>714</v>
      </c>
      <c r="C29" s="309">
        <v>1398</v>
      </c>
      <c r="D29" s="309">
        <v>49</v>
      </c>
      <c r="E29" s="309">
        <v>144</v>
      </c>
      <c r="F29" s="309">
        <v>1205</v>
      </c>
      <c r="G29" s="309">
        <v>0</v>
      </c>
      <c r="H29" s="309">
        <v>0</v>
      </c>
      <c r="I29" s="314">
        <v>1185</v>
      </c>
      <c r="J29" s="708">
        <v>906</v>
      </c>
      <c r="K29" s="309">
        <v>699</v>
      </c>
      <c r="L29" s="309">
        <v>140</v>
      </c>
      <c r="M29" s="309">
        <v>140</v>
      </c>
      <c r="N29" s="309">
        <v>1398</v>
      </c>
    </row>
    <row r="30" spans="1:14" ht="15">
      <c r="A30" s="84">
        <v>22</v>
      </c>
      <c r="B30" s="230" t="s">
        <v>715</v>
      </c>
      <c r="C30" s="309">
        <v>4362</v>
      </c>
      <c r="D30" s="309">
        <v>202</v>
      </c>
      <c r="E30" s="309">
        <v>113</v>
      </c>
      <c r="F30" s="309">
        <v>4005</v>
      </c>
      <c r="G30" s="309">
        <v>42</v>
      </c>
      <c r="H30" s="309">
        <v>0</v>
      </c>
      <c r="I30" s="314">
        <v>4467</v>
      </c>
      <c r="J30" s="708">
        <v>4467</v>
      </c>
      <c r="K30" s="309">
        <v>2151</v>
      </c>
      <c r="L30" s="309">
        <v>157</v>
      </c>
      <c r="M30" s="309">
        <v>1694</v>
      </c>
      <c r="N30" s="309">
        <v>4467</v>
      </c>
    </row>
    <row r="31" spans="1:14" ht="15">
      <c r="A31" s="84">
        <v>23</v>
      </c>
      <c r="B31" s="230" t="s">
        <v>716</v>
      </c>
      <c r="C31" s="309">
        <v>1955</v>
      </c>
      <c r="D31" s="309">
        <v>172</v>
      </c>
      <c r="E31" s="309">
        <v>33</v>
      </c>
      <c r="F31" s="309">
        <v>1735</v>
      </c>
      <c r="G31" s="309">
        <v>0</v>
      </c>
      <c r="H31" s="309">
        <v>15</v>
      </c>
      <c r="I31" s="314">
        <v>1516</v>
      </c>
      <c r="J31" s="708">
        <v>1955</v>
      </c>
      <c r="K31" s="309">
        <v>1955</v>
      </c>
      <c r="L31" s="309">
        <v>1955</v>
      </c>
      <c r="M31" s="309">
        <v>1433</v>
      </c>
      <c r="N31" s="309">
        <v>1955</v>
      </c>
    </row>
    <row r="32" spans="1:14">
      <c r="A32" s="84">
        <v>24</v>
      </c>
      <c r="B32" s="230" t="s">
        <v>717</v>
      </c>
      <c r="C32" s="262">
        <v>1206</v>
      </c>
      <c r="D32" s="262">
        <v>173</v>
      </c>
      <c r="E32" s="262">
        <v>91</v>
      </c>
      <c r="F32" s="262">
        <v>878</v>
      </c>
      <c r="G32" s="262">
        <v>12</v>
      </c>
      <c r="H32" s="262">
        <v>53</v>
      </c>
      <c r="I32" s="396">
        <v>738</v>
      </c>
      <c r="J32" s="489">
        <v>1206</v>
      </c>
      <c r="K32" s="262">
        <v>1096</v>
      </c>
      <c r="L32" s="262">
        <v>177</v>
      </c>
      <c r="M32" s="262">
        <v>113</v>
      </c>
      <c r="N32" s="262">
        <v>1206</v>
      </c>
    </row>
    <row r="33" spans="1:15">
      <c r="A33" s="84">
        <v>25</v>
      </c>
      <c r="B33" s="230" t="s">
        <v>718</v>
      </c>
      <c r="C33" s="262">
        <v>1040</v>
      </c>
      <c r="D33" s="262">
        <v>40</v>
      </c>
      <c r="E33" s="262">
        <v>229</v>
      </c>
      <c r="F33" s="262">
        <v>666</v>
      </c>
      <c r="G33" s="262">
        <v>0</v>
      </c>
      <c r="H33" s="262">
        <v>105</v>
      </c>
      <c r="I33" s="396">
        <v>1040</v>
      </c>
      <c r="J33" s="489">
        <v>1040</v>
      </c>
      <c r="K33" s="262">
        <v>1040</v>
      </c>
      <c r="L33" s="262">
        <v>418</v>
      </c>
      <c r="M33" s="262">
        <v>206</v>
      </c>
      <c r="N33" s="262">
        <v>1026</v>
      </c>
    </row>
    <row r="34" spans="1:15">
      <c r="A34" s="84">
        <v>26</v>
      </c>
      <c r="B34" s="230" t="s">
        <v>719</v>
      </c>
      <c r="C34" s="262">
        <v>2168</v>
      </c>
      <c r="D34" s="262">
        <v>48</v>
      </c>
      <c r="E34" s="262">
        <v>171</v>
      </c>
      <c r="F34" s="262">
        <v>1002</v>
      </c>
      <c r="G34" s="262">
        <v>0</v>
      </c>
      <c r="H34" s="262">
        <v>947</v>
      </c>
      <c r="I34" s="396">
        <v>0</v>
      </c>
      <c r="J34" s="489">
        <v>2168</v>
      </c>
      <c r="K34" s="262">
        <v>2168</v>
      </c>
      <c r="L34" s="262">
        <v>2168</v>
      </c>
      <c r="M34" s="262">
        <v>2168</v>
      </c>
      <c r="N34" s="262">
        <v>2168</v>
      </c>
    </row>
    <row r="35" spans="1:15">
      <c r="A35" s="84">
        <v>27</v>
      </c>
      <c r="B35" s="230" t="s">
        <v>720</v>
      </c>
      <c r="C35" s="262">
        <v>2035</v>
      </c>
      <c r="D35" s="262">
        <v>78</v>
      </c>
      <c r="E35" s="262">
        <v>0</v>
      </c>
      <c r="F35" s="262">
        <v>1957</v>
      </c>
      <c r="G35" s="262">
        <v>0</v>
      </c>
      <c r="H35" s="262">
        <v>0</v>
      </c>
      <c r="I35" s="396">
        <v>2035</v>
      </c>
      <c r="J35" s="489">
        <v>2035</v>
      </c>
      <c r="K35" s="262">
        <v>2035</v>
      </c>
      <c r="L35" s="262">
        <v>2035</v>
      </c>
      <c r="M35" s="262">
        <v>2035</v>
      </c>
      <c r="N35" s="262">
        <v>2035</v>
      </c>
    </row>
    <row r="36" spans="1:15">
      <c r="A36" s="84">
        <v>28</v>
      </c>
      <c r="B36" s="230" t="s">
        <v>721</v>
      </c>
      <c r="C36" s="262">
        <v>1409</v>
      </c>
      <c r="D36" s="262">
        <v>45</v>
      </c>
      <c r="E36" s="262">
        <v>384</v>
      </c>
      <c r="F36" s="262">
        <v>1409</v>
      </c>
      <c r="G36" s="262">
        <v>0</v>
      </c>
      <c r="H36" s="262">
        <v>0</v>
      </c>
      <c r="I36" s="396">
        <v>1409</v>
      </c>
      <c r="J36" s="489">
        <v>1409</v>
      </c>
      <c r="K36" s="262">
        <v>1409</v>
      </c>
      <c r="L36" s="262">
        <v>1409</v>
      </c>
      <c r="M36" s="262">
        <v>1409</v>
      </c>
      <c r="N36" s="262">
        <v>1409</v>
      </c>
      <c r="O36" s="13" t="s">
        <v>435</v>
      </c>
    </row>
    <row r="37" spans="1:15">
      <c r="A37" s="84">
        <v>29</v>
      </c>
      <c r="B37" s="230" t="s">
        <v>722</v>
      </c>
      <c r="C37" s="262">
        <v>933</v>
      </c>
      <c r="D37" s="262">
        <v>18</v>
      </c>
      <c r="E37" s="262">
        <v>18</v>
      </c>
      <c r="F37" s="262">
        <v>881</v>
      </c>
      <c r="G37" s="262">
        <v>0</v>
      </c>
      <c r="H37" s="262">
        <v>0</v>
      </c>
      <c r="I37" s="396">
        <v>0</v>
      </c>
      <c r="J37" s="489">
        <v>933</v>
      </c>
      <c r="K37" s="262">
        <v>933</v>
      </c>
      <c r="L37" s="262">
        <v>0</v>
      </c>
      <c r="M37" s="262">
        <v>0</v>
      </c>
      <c r="N37" s="262">
        <v>933</v>
      </c>
    </row>
    <row r="38" spans="1:15">
      <c r="A38" s="84">
        <v>30</v>
      </c>
      <c r="B38" s="230" t="s">
        <v>723</v>
      </c>
      <c r="C38" s="7">
        <v>2653</v>
      </c>
      <c r="D38" s="7">
        <v>111</v>
      </c>
      <c r="E38" s="7">
        <v>169</v>
      </c>
      <c r="F38" s="7">
        <v>2204</v>
      </c>
      <c r="G38" s="7">
        <v>113</v>
      </c>
      <c r="H38" s="7">
        <v>181</v>
      </c>
      <c r="I38" s="232">
        <v>2678</v>
      </c>
      <c r="J38" s="709">
        <v>2678</v>
      </c>
      <c r="K38" s="7">
        <v>0</v>
      </c>
      <c r="L38" s="7">
        <v>0</v>
      </c>
      <c r="M38" s="7">
        <v>0</v>
      </c>
      <c r="N38" s="7">
        <v>2653</v>
      </c>
    </row>
    <row r="39" spans="1:15">
      <c r="A39" s="429"/>
      <c r="B39" s="406" t="s">
        <v>724</v>
      </c>
      <c r="C39" s="367">
        <f t="shared" ref="C39:N39" si="0">SUM(C9:C38)</f>
        <v>58431</v>
      </c>
      <c r="D39" s="367">
        <f t="shared" si="0"/>
        <v>4900</v>
      </c>
      <c r="E39" s="367">
        <f t="shared" si="0"/>
        <v>9278</v>
      </c>
      <c r="F39" s="367">
        <f t="shared" si="0"/>
        <v>40398</v>
      </c>
      <c r="G39" s="367">
        <f t="shared" si="0"/>
        <v>2703</v>
      </c>
      <c r="H39" s="367">
        <f t="shared" si="0"/>
        <v>3825</v>
      </c>
      <c r="I39" s="367">
        <f t="shared" si="0"/>
        <v>41639</v>
      </c>
      <c r="J39" s="367">
        <f t="shared" si="0"/>
        <v>52542</v>
      </c>
      <c r="K39" s="367">
        <f t="shared" si="0"/>
        <v>47706</v>
      </c>
      <c r="L39" s="367">
        <f t="shared" si="0"/>
        <v>23920</v>
      </c>
      <c r="M39" s="367">
        <f t="shared" si="0"/>
        <v>26814</v>
      </c>
      <c r="N39" s="367">
        <f t="shared" si="0"/>
        <v>58784</v>
      </c>
    </row>
    <row r="42" spans="1:15" ht="12.75" customHeight="1">
      <c r="A42" s="151"/>
      <c r="B42" s="151"/>
      <c r="C42" s="151"/>
      <c r="D42" s="151"/>
      <c r="H42" s="1016" t="s">
        <v>12</v>
      </c>
      <c r="I42" s="1016"/>
      <c r="J42" s="1016"/>
      <c r="K42" s="1016"/>
      <c r="L42" s="1016"/>
    </row>
    <row r="43" spans="1:15" ht="12.75" customHeight="1">
      <c r="A43" s="151"/>
      <c r="B43" s="151"/>
      <c r="C43" s="151"/>
      <c r="D43" s="151"/>
      <c r="H43" s="1016" t="s">
        <v>13</v>
      </c>
      <c r="I43" s="1016"/>
      <c r="J43" s="1016"/>
      <c r="K43" s="1016"/>
      <c r="L43" s="1016"/>
    </row>
    <row r="44" spans="1:15" ht="12.75" customHeight="1">
      <c r="A44" s="151"/>
      <c r="B44" s="151"/>
      <c r="C44" s="151"/>
      <c r="D44" s="151"/>
      <c r="K44" s="152" t="s">
        <v>86</v>
      </c>
    </row>
    <row r="45" spans="1:15">
      <c r="A45" s="151" t="s">
        <v>11</v>
      </c>
      <c r="C45" s="151"/>
      <c r="D45" s="151"/>
      <c r="K45" s="153" t="s">
        <v>83</v>
      </c>
    </row>
  </sheetData>
  <mergeCells count="12">
    <mergeCell ref="H42:L42"/>
    <mergeCell ref="H43:L43"/>
    <mergeCell ref="D6:H6"/>
    <mergeCell ref="C6:C7"/>
    <mergeCell ref="A1:K1"/>
    <mergeCell ref="A6:A7"/>
    <mergeCell ref="B6:B7"/>
    <mergeCell ref="K6:N6"/>
    <mergeCell ref="I6:I7"/>
    <mergeCell ref="J6:J7"/>
    <mergeCell ref="A4:N4"/>
    <mergeCell ref="A2:N2"/>
  </mergeCells>
  <printOptions horizontalCentered="1"/>
  <pageMargins left="0.70866141732283472" right="0.70866141732283472" top="0.23622047244094491" bottom="0" header="0.31496062992125984" footer="0.31496062992125984"/>
  <pageSetup paperSize="9" scale="84" orientation="landscape" r:id="rId1"/>
  <drawing r:id="rId2"/>
</worksheet>
</file>

<file path=xl/worksheets/sheet41.xml><?xml version="1.0" encoding="utf-8"?>
<worksheet xmlns="http://schemas.openxmlformats.org/spreadsheetml/2006/main" xmlns:r="http://schemas.openxmlformats.org/officeDocument/2006/relationships">
  <sheetPr>
    <pageSetUpPr fitToPage="1"/>
  </sheetPr>
  <dimension ref="A1:I45"/>
  <sheetViews>
    <sheetView zoomScaleSheetLayoutView="120" workbookViewId="0">
      <selection activeCell="M5" sqref="M5"/>
    </sheetView>
  </sheetViews>
  <sheetFormatPr defaultRowHeight="12.75"/>
  <cols>
    <col min="1" max="1" width="8.28515625" customWidth="1"/>
    <col min="2" max="2" width="23.5703125" customWidth="1"/>
    <col min="3" max="3" width="16.7109375" customWidth="1"/>
    <col min="4" max="4" width="12.5703125" customWidth="1"/>
    <col min="5" max="5" width="13" customWidth="1"/>
    <col min="6" max="6" width="14.7109375" customWidth="1"/>
    <col min="7" max="7" width="13.5703125" customWidth="1"/>
    <col min="8" max="8" width="15.5703125" customWidth="1"/>
  </cols>
  <sheetData>
    <row r="1" spans="1:8" ht="18">
      <c r="A1" s="1018" t="s">
        <v>0</v>
      </c>
      <c r="B1" s="1018"/>
      <c r="C1" s="1018"/>
      <c r="D1" s="1018"/>
      <c r="E1" s="1018"/>
      <c r="F1" s="1018"/>
      <c r="G1" s="1018"/>
      <c r="H1" s="179" t="s">
        <v>561</v>
      </c>
    </row>
    <row r="2" spans="1:8" ht="21">
      <c r="A2" s="1019" t="s">
        <v>822</v>
      </c>
      <c r="B2" s="1019"/>
      <c r="C2" s="1019"/>
      <c r="D2" s="1019"/>
      <c r="E2" s="1019"/>
      <c r="F2" s="1019"/>
      <c r="G2" s="1019"/>
    </row>
    <row r="3" spans="1:8" ht="15">
      <c r="A3" s="148"/>
      <c r="B3" s="148"/>
      <c r="C3" s="148"/>
      <c r="D3" s="148"/>
      <c r="E3" s="148"/>
      <c r="F3" s="148"/>
      <c r="G3" s="148"/>
    </row>
    <row r="4" spans="1:8" ht="18">
      <c r="A4" s="1109" t="s">
        <v>560</v>
      </c>
      <c r="B4" s="1109"/>
      <c r="C4" s="1109"/>
      <c r="D4" s="1109"/>
      <c r="E4" s="1109"/>
      <c r="F4" s="1109"/>
      <c r="G4" s="1109"/>
    </row>
    <row r="5" spans="1:8" ht="15">
      <c r="A5" s="149" t="s">
        <v>743</v>
      </c>
      <c r="B5" s="149"/>
      <c r="C5" s="149"/>
      <c r="D5" s="149"/>
      <c r="E5" s="149"/>
      <c r="F5" s="149"/>
      <c r="G5" s="149" t="s">
        <v>977</v>
      </c>
    </row>
    <row r="6" spans="1:8" ht="21.75" customHeight="1">
      <c r="A6" s="1107" t="s">
        <v>2</v>
      </c>
      <c r="B6" s="1107" t="s">
        <v>540</v>
      </c>
      <c r="C6" s="893" t="s">
        <v>38</v>
      </c>
      <c r="D6" s="893" t="s">
        <v>545</v>
      </c>
      <c r="E6" s="893"/>
      <c r="F6" s="865" t="s">
        <v>546</v>
      </c>
      <c r="G6" s="865"/>
      <c r="H6" s="1107" t="s">
        <v>242</v>
      </c>
    </row>
    <row r="7" spans="1:8" ht="25.5" customHeight="1">
      <c r="A7" s="1108"/>
      <c r="B7" s="1108"/>
      <c r="C7" s="893"/>
      <c r="D7" s="350" t="s">
        <v>541</v>
      </c>
      <c r="E7" s="350" t="s">
        <v>542</v>
      </c>
      <c r="F7" s="351" t="s">
        <v>543</v>
      </c>
      <c r="G7" s="350" t="s">
        <v>544</v>
      </c>
      <c r="H7" s="1108"/>
    </row>
    <row r="8" spans="1:8" ht="15">
      <c r="A8" s="366" t="s">
        <v>286</v>
      </c>
      <c r="B8" s="366" t="s">
        <v>287</v>
      </c>
      <c r="C8" s="366" t="s">
        <v>288</v>
      </c>
      <c r="D8" s="366" t="s">
        <v>289</v>
      </c>
      <c r="E8" s="366" t="s">
        <v>290</v>
      </c>
      <c r="F8" s="366" t="s">
        <v>291</v>
      </c>
      <c r="G8" s="366" t="s">
        <v>292</v>
      </c>
      <c r="H8" s="366">
        <v>8</v>
      </c>
    </row>
    <row r="9" spans="1:8" ht="15">
      <c r="A9" s="215">
        <v>1</v>
      </c>
      <c r="B9" s="483" t="s">
        <v>951</v>
      </c>
      <c r="C9" s="228" t="s">
        <v>694</v>
      </c>
      <c r="D9" s="718">
        <v>2</v>
      </c>
      <c r="E9" s="718">
        <v>2</v>
      </c>
      <c r="F9" s="718">
        <v>2</v>
      </c>
      <c r="G9" s="718">
        <v>0</v>
      </c>
      <c r="H9" s="309">
        <v>0</v>
      </c>
    </row>
    <row r="10" spans="1:8" ht="15">
      <c r="A10" s="215">
        <v>2</v>
      </c>
      <c r="B10" s="483" t="s">
        <v>951</v>
      </c>
      <c r="C10" s="228" t="s">
        <v>695</v>
      </c>
      <c r="D10" s="493">
        <v>2</v>
      </c>
      <c r="E10" s="493">
        <v>2</v>
      </c>
      <c r="F10" s="493">
        <v>1</v>
      </c>
      <c r="G10" s="493">
        <v>1</v>
      </c>
      <c r="H10" s="493">
        <v>0</v>
      </c>
    </row>
    <row r="11" spans="1:8" ht="15">
      <c r="A11" s="215">
        <v>3</v>
      </c>
      <c r="B11" s="483" t="s">
        <v>951</v>
      </c>
      <c r="C11" s="228" t="s">
        <v>696</v>
      </c>
      <c r="D11" s="718">
        <v>1</v>
      </c>
      <c r="E11" s="718">
        <v>1</v>
      </c>
      <c r="F11" s="718">
        <v>1</v>
      </c>
      <c r="G11" s="718">
        <v>0</v>
      </c>
      <c r="H11" s="309">
        <v>0</v>
      </c>
    </row>
    <row r="12" spans="1:8" ht="15">
      <c r="A12" s="215">
        <v>4</v>
      </c>
      <c r="B12" s="483" t="s">
        <v>951</v>
      </c>
      <c r="C12" s="228" t="s">
        <v>697</v>
      </c>
      <c r="D12" s="718">
        <v>2</v>
      </c>
      <c r="E12" s="718">
        <v>2</v>
      </c>
      <c r="F12" s="718">
        <v>2</v>
      </c>
      <c r="G12" s="718">
        <v>0</v>
      </c>
      <c r="H12" s="309">
        <v>0</v>
      </c>
    </row>
    <row r="13" spans="1:8" ht="15">
      <c r="A13" s="215">
        <v>5</v>
      </c>
      <c r="B13" s="483" t="s">
        <v>951</v>
      </c>
      <c r="C13" s="228" t="s">
        <v>698</v>
      </c>
      <c r="D13" s="493">
        <v>6</v>
      </c>
      <c r="E13" s="493">
        <v>6</v>
      </c>
      <c r="F13" s="493">
        <v>5</v>
      </c>
      <c r="G13" s="493">
        <v>1</v>
      </c>
      <c r="H13" s="493">
        <v>0</v>
      </c>
    </row>
    <row r="14" spans="1:8" ht="15">
      <c r="A14" s="215">
        <v>6</v>
      </c>
      <c r="B14" s="483" t="s">
        <v>951</v>
      </c>
      <c r="C14" s="228" t="s">
        <v>699</v>
      </c>
      <c r="D14" s="718">
        <v>0</v>
      </c>
      <c r="E14" s="718">
        <v>0</v>
      </c>
      <c r="F14" s="718">
        <v>0</v>
      </c>
      <c r="G14" s="718">
        <v>0</v>
      </c>
      <c r="H14" s="309">
        <v>0</v>
      </c>
    </row>
    <row r="15" spans="1:8" ht="15">
      <c r="A15" s="215">
        <v>7</v>
      </c>
      <c r="B15" s="483" t="s">
        <v>951</v>
      </c>
      <c r="C15" s="228" t="s">
        <v>700</v>
      </c>
      <c r="D15" s="718">
        <v>1</v>
      </c>
      <c r="E15" s="718">
        <v>1</v>
      </c>
      <c r="F15" s="718">
        <v>1</v>
      </c>
      <c r="G15" s="718">
        <v>0</v>
      </c>
      <c r="H15" s="309">
        <v>0</v>
      </c>
    </row>
    <row r="16" spans="1:8" ht="15">
      <c r="A16" s="215">
        <v>8</v>
      </c>
      <c r="B16" s="483" t="s">
        <v>951</v>
      </c>
      <c r="C16" s="228" t="s">
        <v>701</v>
      </c>
      <c r="D16" s="718">
        <v>2</v>
      </c>
      <c r="E16" s="718">
        <v>2</v>
      </c>
      <c r="F16" s="718">
        <v>2</v>
      </c>
      <c r="G16" s="718">
        <v>0</v>
      </c>
      <c r="H16" s="309">
        <v>0</v>
      </c>
    </row>
    <row r="17" spans="1:8" ht="15">
      <c r="A17" s="215">
        <v>9</v>
      </c>
      <c r="B17" s="483" t="s">
        <v>951</v>
      </c>
      <c r="C17" s="228" t="s">
        <v>702</v>
      </c>
      <c r="D17" s="718">
        <v>0</v>
      </c>
      <c r="E17" s="718">
        <v>0</v>
      </c>
      <c r="F17" s="718">
        <v>0</v>
      </c>
      <c r="G17" s="718">
        <v>0</v>
      </c>
      <c r="H17" s="309">
        <v>0</v>
      </c>
    </row>
    <row r="18" spans="1:8" ht="15">
      <c r="A18" s="215">
        <v>10</v>
      </c>
      <c r="B18" s="483" t="s">
        <v>951</v>
      </c>
      <c r="C18" s="228" t="s">
        <v>703</v>
      </c>
      <c r="D18" s="718">
        <v>3</v>
      </c>
      <c r="E18" s="718">
        <v>3</v>
      </c>
      <c r="F18" s="718">
        <v>3</v>
      </c>
      <c r="G18" s="718">
        <v>0</v>
      </c>
      <c r="H18" s="309">
        <v>0</v>
      </c>
    </row>
    <row r="19" spans="1:8" ht="15">
      <c r="A19" s="215">
        <v>11</v>
      </c>
      <c r="B19" s="483" t="s">
        <v>951</v>
      </c>
      <c r="C19" s="228" t="s">
        <v>704</v>
      </c>
      <c r="D19" s="718">
        <v>2</v>
      </c>
      <c r="E19" s="718">
        <v>2</v>
      </c>
      <c r="F19" s="718">
        <v>2</v>
      </c>
      <c r="G19" s="718">
        <v>0</v>
      </c>
      <c r="H19" s="309">
        <v>0</v>
      </c>
    </row>
    <row r="20" spans="1:8" ht="15">
      <c r="A20" s="215">
        <v>12</v>
      </c>
      <c r="B20" s="483" t="s">
        <v>951</v>
      </c>
      <c r="C20" s="228" t="s">
        <v>705</v>
      </c>
      <c r="D20" s="718">
        <v>2</v>
      </c>
      <c r="E20" s="718">
        <v>2</v>
      </c>
      <c r="F20" s="718">
        <v>1</v>
      </c>
      <c r="G20" s="718">
        <v>1</v>
      </c>
      <c r="H20" s="309">
        <v>0</v>
      </c>
    </row>
    <row r="21" spans="1:8" ht="15">
      <c r="A21" s="215">
        <v>13</v>
      </c>
      <c r="B21" s="483" t="s">
        <v>951</v>
      </c>
      <c r="C21" s="228" t="s">
        <v>706</v>
      </c>
      <c r="D21" s="718">
        <v>1</v>
      </c>
      <c r="E21" s="718">
        <v>1</v>
      </c>
      <c r="F21" s="718">
        <v>1</v>
      </c>
      <c r="G21" s="718">
        <v>0</v>
      </c>
      <c r="H21" s="309">
        <v>0</v>
      </c>
    </row>
    <row r="22" spans="1:8" ht="15">
      <c r="A22" s="215">
        <v>14</v>
      </c>
      <c r="B22" s="483" t="s">
        <v>951</v>
      </c>
      <c r="C22" s="228" t="s">
        <v>707</v>
      </c>
      <c r="D22" s="718">
        <v>1</v>
      </c>
      <c r="E22" s="718">
        <v>1</v>
      </c>
      <c r="F22" s="718">
        <v>1</v>
      </c>
      <c r="G22" s="718">
        <v>0</v>
      </c>
      <c r="H22" s="309">
        <v>0</v>
      </c>
    </row>
    <row r="23" spans="1:8" ht="15">
      <c r="A23" s="215">
        <v>15</v>
      </c>
      <c r="B23" s="483" t="s">
        <v>951</v>
      </c>
      <c r="C23" s="228" t="s">
        <v>708</v>
      </c>
      <c r="D23" s="718">
        <v>3</v>
      </c>
      <c r="E23" s="718">
        <v>3</v>
      </c>
      <c r="F23" s="718">
        <v>2</v>
      </c>
      <c r="G23" s="718">
        <v>1</v>
      </c>
      <c r="H23" s="309">
        <v>0</v>
      </c>
    </row>
    <row r="24" spans="1:8" ht="15">
      <c r="A24" s="215">
        <v>16</v>
      </c>
      <c r="B24" s="483" t="s">
        <v>951</v>
      </c>
      <c r="C24" s="230" t="s">
        <v>709</v>
      </c>
      <c r="D24" s="718">
        <v>0</v>
      </c>
      <c r="E24" s="718">
        <v>0</v>
      </c>
      <c r="F24" s="718">
        <v>0</v>
      </c>
      <c r="G24" s="718">
        <v>0</v>
      </c>
      <c r="H24" s="309">
        <v>0</v>
      </c>
    </row>
    <row r="25" spans="1:8" ht="15">
      <c r="A25" s="215">
        <v>17</v>
      </c>
      <c r="B25" s="483" t="s">
        <v>951</v>
      </c>
      <c r="C25" s="230" t="s">
        <v>710</v>
      </c>
      <c r="D25" s="718">
        <v>5</v>
      </c>
      <c r="E25" s="718">
        <v>5</v>
      </c>
      <c r="F25" s="718">
        <v>5</v>
      </c>
      <c r="G25" s="718">
        <v>0</v>
      </c>
      <c r="H25" s="309">
        <v>0</v>
      </c>
    </row>
    <row r="26" spans="1:8" ht="15">
      <c r="A26" s="215">
        <v>18</v>
      </c>
      <c r="B26" s="483" t="s">
        <v>951</v>
      </c>
      <c r="C26" s="230" t="s">
        <v>711</v>
      </c>
      <c r="D26" s="718">
        <v>1</v>
      </c>
      <c r="E26" s="718">
        <v>1</v>
      </c>
      <c r="F26" s="718">
        <v>1</v>
      </c>
      <c r="G26" s="718">
        <v>0</v>
      </c>
      <c r="H26" s="309">
        <v>0</v>
      </c>
    </row>
    <row r="27" spans="1:8" ht="15">
      <c r="A27" s="215">
        <v>19</v>
      </c>
      <c r="B27" s="483" t="s">
        <v>951</v>
      </c>
      <c r="C27" s="230" t="s">
        <v>712</v>
      </c>
      <c r="D27" s="718">
        <v>12</v>
      </c>
      <c r="E27" s="718">
        <v>12</v>
      </c>
      <c r="F27" s="718">
        <v>12</v>
      </c>
      <c r="G27" s="718">
        <v>0</v>
      </c>
      <c r="H27" s="309">
        <v>0</v>
      </c>
    </row>
    <row r="28" spans="1:8" ht="15">
      <c r="A28" s="215">
        <v>20</v>
      </c>
      <c r="B28" s="483" t="s">
        <v>951</v>
      </c>
      <c r="C28" s="230" t="s">
        <v>713</v>
      </c>
      <c r="D28" s="718">
        <v>2</v>
      </c>
      <c r="E28" s="718">
        <v>2</v>
      </c>
      <c r="F28" s="718">
        <v>2</v>
      </c>
      <c r="G28" s="718">
        <v>0</v>
      </c>
      <c r="H28" s="309">
        <v>0</v>
      </c>
    </row>
    <row r="29" spans="1:8" ht="15">
      <c r="A29" s="215">
        <v>21</v>
      </c>
      <c r="B29" s="483" t="s">
        <v>951</v>
      </c>
      <c r="C29" s="230" t="s">
        <v>714</v>
      </c>
      <c r="D29" s="718">
        <v>3</v>
      </c>
      <c r="E29" s="718">
        <v>3</v>
      </c>
      <c r="F29" s="718">
        <v>1</v>
      </c>
      <c r="G29" s="718">
        <v>2</v>
      </c>
      <c r="H29" s="309">
        <v>0</v>
      </c>
    </row>
    <row r="30" spans="1:8" ht="15">
      <c r="A30" s="215">
        <v>22</v>
      </c>
      <c r="B30" s="483" t="s">
        <v>951</v>
      </c>
      <c r="C30" s="230" t="s">
        <v>715</v>
      </c>
      <c r="D30" s="718">
        <v>0</v>
      </c>
      <c r="E30" s="718">
        <v>0</v>
      </c>
      <c r="F30" s="718">
        <v>0</v>
      </c>
      <c r="G30" s="718">
        <v>0</v>
      </c>
      <c r="H30" s="309">
        <v>0</v>
      </c>
    </row>
    <row r="31" spans="1:8" ht="15">
      <c r="A31" s="215">
        <v>23</v>
      </c>
      <c r="B31" s="483" t="s">
        <v>951</v>
      </c>
      <c r="C31" s="230" t="s">
        <v>716</v>
      </c>
      <c r="D31" s="718">
        <v>1</v>
      </c>
      <c r="E31" s="718">
        <v>1</v>
      </c>
      <c r="F31" s="718">
        <v>1</v>
      </c>
      <c r="G31" s="718">
        <v>0</v>
      </c>
      <c r="H31" s="309">
        <v>0</v>
      </c>
    </row>
    <row r="32" spans="1:8" ht="15">
      <c r="A32" s="215">
        <v>24</v>
      </c>
      <c r="B32" s="483" t="s">
        <v>951</v>
      </c>
      <c r="C32" s="230" t="s">
        <v>717</v>
      </c>
      <c r="D32" s="718">
        <v>3</v>
      </c>
      <c r="E32" s="718">
        <v>3</v>
      </c>
      <c r="F32" s="718">
        <v>3</v>
      </c>
      <c r="G32" s="718">
        <v>0</v>
      </c>
      <c r="H32" s="309">
        <v>0</v>
      </c>
    </row>
    <row r="33" spans="1:9" ht="15">
      <c r="A33" s="215">
        <v>25</v>
      </c>
      <c r="B33" s="483" t="s">
        <v>951</v>
      </c>
      <c r="C33" s="230" t="s">
        <v>718</v>
      </c>
      <c r="D33" s="718">
        <v>0</v>
      </c>
      <c r="E33" s="718">
        <v>0</v>
      </c>
      <c r="F33" s="718">
        <v>0</v>
      </c>
      <c r="G33" s="718">
        <v>0</v>
      </c>
      <c r="H33" s="309">
        <v>0</v>
      </c>
    </row>
    <row r="34" spans="1:9" ht="15">
      <c r="A34" s="215">
        <v>26</v>
      </c>
      <c r="B34" s="483" t="s">
        <v>951</v>
      </c>
      <c r="C34" s="230" t="s">
        <v>719</v>
      </c>
      <c r="D34" s="718">
        <v>0</v>
      </c>
      <c r="E34" s="718">
        <v>0</v>
      </c>
      <c r="F34" s="718">
        <v>0</v>
      </c>
      <c r="G34" s="718">
        <v>0</v>
      </c>
      <c r="H34" s="309">
        <v>0</v>
      </c>
    </row>
    <row r="35" spans="1:9" ht="15">
      <c r="A35" s="215">
        <v>27</v>
      </c>
      <c r="B35" s="483" t="s">
        <v>951</v>
      </c>
      <c r="C35" s="230" t="s">
        <v>720</v>
      </c>
      <c r="D35" s="718">
        <v>0</v>
      </c>
      <c r="E35" s="718">
        <v>0</v>
      </c>
      <c r="F35" s="718">
        <v>0</v>
      </c>
      <c r="G35" s="718">
        <v>0</v>
      </c>
      <c r="H35" s="309">
        <v>0</v>
      </c>
    </row>
    <row r="36" spans="1:9" ht="15">
      <c r="A36" s="215">
        <v>28</v>
      </c>
      <c r="B36" s="483" t="s">
        <v>951</v>
      </c>
      <c r="C36" s="230" t="s">
        <v>721</v>
      </c>
      <c r="D36" s="718">
        <v>3</v>
      </c>
      <c r="E36" s="718">
        <v>3</v>
      </c>
      <c r="F36" s="718">
        <v>3</v>
      </c>
      <c r="G36" s="718">
        <v>0</v>
      </c>
      <c r="H36" s="309">
        <v>0</v>
      </c>
      <c r="I36" s="13" t="s">
        <v>435</v>
      </c>
    </row>
    <row r="37" spans="1:9" ht="15">
      <c r="A37" s="215">
        <v>29</v>
      </c>
      <c r="B37" s="483" t="s">
        <v>951</v>
      </c>
      <c r="C37" s="230" t="s">
        <v>722</v>
      </c>
      <c r="D37" s="718">
        <v>1</v>
      </c>
      <c r="E37" s="718">
        <v>1</v>
      </c>
      <c r="F37" s="718">
        <v>1</v>
      </c>
      <c r="G37" s="718">
        <v>0</v>
      </c>
      <c r="H37" s="309">
        <v>0</v>
      </c>
    </row>
    <row r="38" spans="1:9" ht="15">
      <c r="A38" s="215">
        <v>30</v>
      </c>
      <c r="B38" s="483" t="s">
        <v>951</v>
      </c>
      <c r="C38" s="230" t="s">
        <v>723</v>
      </c>
      <c r="D38" s="493">
        <v>2</v>
      </c>
      <c r="E38" s="493">
        <v>2</v>
      </c>
      <c r="F38" s="493">
        <v>2</v>
      </c>
      <c r="G38" s="493">
        <v>0</v>
      </c>
      <c r="H38" s="493">
        <v>0</v>
      </c>
    </row>
    <row r="39" spans="1:9">
      <c r="A39" s="372"/>
      <c r="B39" s="367"/>
      <c r="C39" s="367" t="s">
        <v>724</v>
      </c>
      <c r="D39" s="719">
        <f>SUM(D9:D38)</f>
        <v>61</v>
      </c>
      <c r="E39" s="719">
        <f>SUM(E9:E38)</f>
        <v>61</v>
      </c>
      <c r="F39" s="719">
        <f>SUM(F9:F38)</f>
        <v>55</v>
      </c>
      <c r="G39" s="719">
        <f>SUM(G9:G38)</f>
        <v>6</v>
      </c>
      <c r="H39" s="719">
        <v>0</v>
      </c>
    </row>
    <row r="40" spans="1:9">
      <c r="A40" s="56" t="s">
        <v>1028</v>
      </c>
    </row>
    <row r="42" spans="1:9" ht="12.75" customHeight="1">
      <c r="A42" s="151"/>
      <c r="B42" s="151"/>
      <c r="C42" s="151"/>
      <c r="D42" s="151"/>
      <c r="F42" s="1016" t="s">
        <v>12</v>
      </c>
      <c r="G42" s="1016"/>
      <c r="H42" s="1016"/>
    </row>
    <row r="43" spans="1:9" ht="12.75" customHeight="1">
      <c r="A43" s="151"/>
      <c r="B43" s="151"/>
      <c r="C43" s="151"/>
      <c r="D43" s="151"/>
      <c r="F43" s="1016" t="s">
        <v>13</v>
      </c>
      <c r="G43" s="1016"/>
      <c r="H43" s="1016"/>
    </row>
    <row r="44" spans="1:9" ht="12.75" customHeight="1">
      <c r="A44" s="151"/>
      <c r="B44" s="151"/>
      <c r="C44" s="151"/>
      <c r="D44" s="151"/>
      <c r="G44" s="152" t="s">
        <v>86</v>
      </c>
    </row>
    <row r="45" spans="1:9">
      <c r="A45" s="151" t="s">
        <v>11</v>
      </c>
      <c r="C45" s="151"/>
      <c r="D45" s="151"/>
      <c r="G45" s="153" t="s">
        <v>83</v>
      </c>
    </row>
  </sheetData>
  <mergeCells count="11">
    <mergeCell ref="F43:H43"/>
    <mergeCell ref="A1:G1"/>
    <mergeCell ref="A2:G2"/>
    <mergeCell ref="A4:G4"/>
    <mergeCell ref="A6:A7"/>
    <mergeCell ref="B6:B7"/>
    <mergeCell ref="C6:C7"/>
    <mergeCell ref="F6:G6"/>
    <mergeCell ref="D6:E6"/>
    <mergeCell ref="H6:H7"/>
    <mergeCell ref="F42:H42"/>
  </mergeCells>
  <printOptions horizontalCentered="1"/>
  <pageMargins left="0.70866141732283472" right="0.70866141732283472" top="0.23622047244094491" bottom="0" header="0.31496062992125984" footer="0.31496062992125984"/>
  <pageSetup paperSize="9" scale="82" orientation="landscape" r:id="rId1"/>
  <drawing r:id="rId2"/>
</worksheet>
</file>

<file path=xl/worksheets/sheet42.xml><?xml version="1.0" encoding="utf-8"?>
<worksheet xmlns="http://schemas.openxmlformats.org/spreadsheetml/2006/main" xmlns:r="http://schemas.openxmlformats.org/officeDocument/2006/relationships">
  <sheetPr>
    <pageSetUpPr fitToPage="1"/>
  </sheetPr>
  <dimension ref="A1:N48"/>
  <sheetViews>
    <sheetView zoomScale="90" zoomScaleNormal="90" zoomScaleSheetLayoutView="84" workbookViewId="0">
      <selection activeCell="N19" sqref="N19"/>
    </sheetView>
  </sheetViews>
  <sheetFormatPr defaultRowHeight="12.75"/>
  <cols>
    <col min="1" max="1" width="6.42578125" customWidth="1"/>
    <col min="2" max="2" width="17.7109375" customWidth="1"/>
    <col min="3" max="3" width="15.28515625" customWidth="1"/>
    <col min="4" max="5" width="15.42578125" customWidth="1"/>
    <col min="6" max="9" width="15.7109375" customWidth="1"/>
    <col min="10" max="10" width="15.42578125" customWidth="1"/>
    <col min="11" max="11" width="20" customWidth="1"/>
    <col min="12" max="12" width="14.28515625" customWidth="1"/>
  </cols>
  <sheetData>
    <row r="1" spans="1:12" ht="18">
      <c r="A1" s="1018" t="s">
        <v>0</v>
      </c>
      <c r="B1" s="1018"/>
      <c r="C1" s="1018"/>
      <c r="D1" s="1018"/>
      <c r="E1" s="1018"/>
      <c r="F1" s="1018"/>
      <c r="G1" s="1018"/>
      <c r="H1" s="1018"/>
      <c r="I1" s="1018"/>
      <c r="J1" s="1018"/>
      <c r="K1" s="1018"/>
      <c r="L1" s="179" t="s">
        <v>563</v>
      </c>
    </row>
    <row r="2" spans="1:12" ht="21">
      <c r="A2" s="1019" t="s">
        <v>822</v>
      </c>
      <c r="B2" s="1019"/>
      <c r="C2" s="1019"/>
      <c r="D2" s="1019"/>
      <c r="E2" s="1019"/>
      <c r="F2" s="1019"/>
      <c r="G2" s="1019"/>
      <c r="H2" s="1019"/>
      <c r="I2" s="1019"/>
      <c r="J2" s="1019"/>
      <c r="K2" s="1019"/>
    </row>
    <row r="3" spans="1:12" ht="4.5" customHeight="1">
      <c r="A3" s="148"/>
      <c r="B3" s="148"/>
      <c r="C3" s="148"/>
      <c r="D3" s="148"/>
      <c r="E3" s="148"/>
      <c r="F3" s="148"/>
      <c r="G3" s="148"/>
      <c r="H3" s="148"/>
      <c r="I3" s="148"/>
      <c r="J3" s="148"/>
      <c r="K3" s="148"/>
    </row>
    <row r="4" spans="1:12" ht="18">
      <c r="A4" s="1109" t="s">
        <v>562</v>
      </c>
      <c r="B4" s="1109"/>
      <c r="C4" s="1109"/>
      <c r="D4" s="1109"/>
      <c r="E4" s="1109"/>
      <c r="F4" s="1109"/>
      <c r="G4" s="1109"/>
      <c r="H4" s="1109"/>
      <c r="I4" s="1109"/>
      <c r="J4" s="1109"/>
      <c r="K4" s="1109"/>
    </row>
    <row r="5" spans="1:12" ht="15">
      <c r="A5" s="149" t="s">
        <v>743</v>
      </c>
      <c r="B5" s="149"/>
      <c r="C5" s="149"/>
      <c r="D5" s="149"/>
      <c r="E5" s="149"/>
      <c r="F5" s="149"/>
      <c r="G5" s="149"/>
      <c r="H5" s="149"/>
      <c r="I5" s="149"/>
      <c r="J5" s="149" t="s">
        <v>977</v>
      </c>
      <c r="K5" s="149"/>
    </row>
    <row r="6" spans="1:12" ht="21.75" customHeight="1">
      <c r="A6" s="1107" t="s">
        <v>2</v>
      </c>
      <c r="B6" s="1107" t="s">
        <v>38</v>
      </c>
      <c r="C6" s="864" t="s">
        <v>504</v>
      </c>
      <c r="D6" s="865"/>
      <c r="E6" s="866"/>
      <c r="F6" s="864" t="s">
        <v>510</v>
      </c>
      <c r="G6" s="865"/>
      <c r="H6" s="865"/>
      <c r="I6" s="866"/>
      <c r="J6" s="893" t="s">
        <v>512</v>
      </c>
      <c r="K6" s="893"/>
      <c r="L6" s="893"/>
    </row>
    <row r="7" spans="1:12" ht="29.25" customHeight="1">
      <c r="A7" s="1108"/>
      <c r="B7" s="1108"/>
      <c r="C7" s="440" t="s">
        <v>233</v>
      </c>
      <c r="D7" s="440" t="s">
        <v>506</v>
      </c>
      <c r="E7" s="440" t="s">
        <v>511</v>
      </c>
      <c r="F7" s="440" t="s">
        <v>233</v>
      </c>
      <c r="G7" s="440" t="s">
        <v>505</v>
      </c>
      <c r="H7" s="440" t="s">
        <v>507</v>
      </c>
      <c r="I7" s="440" t="s">
        <v>511</v>
      </c>
      <c r="J7" s="350" t="s">
        <v>508</v>
      </c>
      <c r="K7" s="350" t="s">
        <v>509</v>
      </c>
      <c r="L7" s="440" t="s">
        <v>511</v>
      </c>
    </row>
    <row r="8" spans="1:12" ht="15">
      <c r="A8" s="366" t="s">
        <v>286</v>
      </c>
      <c r="B8" s="366" t="s">
        <v>287</v>
      </c>
      <c r="C8" s="366" t="s">
        <v>288</v>
      </c>
      <c r="D8" s="366" t="s">
        <v>289</v>
      </c>
      <c r="E8" s="366" t="s">
        <v>290</v>
      </c>
      <c r="F8" s="366" t="s">
        <v>291</v>
      </c>
      <c r="G8" s="366" t="s">
        <v>292</v>
      </c>
      <c r="H8" s="366" t="s">
        <v>293</v>
      </c>
      <c r="I8" s="366" t="s">
        <v>314</v>
      </c>
      <c r="J8" s="366" t="s">
        <v>315</v>
      </c>
      <c r="K8" s="366" t="s">
        <v>316</v>
      </c>
      <c r="L8" s="366" t="s">
        <v>344</v>
      </c>
    </row>
    <row r="9" spans="1:12" ht="15">
      <c r="A9" s="84">
        <v>1</v>
      </c>
      <c r="B9" s="228" t="s">
        <v>694</v>
      </c>
      <c r="C9" s="289">
        <v>0</v>
      </c>
      <c r="D9" s="289">
        <v>0</v>
      </c>
      <c r="E9" s="289">
        <v>0</v>
      </c>
      <c r="F9" s="289">
        <v>0</v>
      </c>
      <c r="G9" s="289">
        <v>0</v>
      </c>
      <c r="H9" s="289">
        <v>0</v>
      </c>
      <c r="I9" s="289">
        <v>0</v>
      </c>
      <c r="J9" s="289">
        <v>0</v>
      </c>
      <c r="K9" s="289">
        <v>0</v>
      </c>
      <c r="L9" s="289">
        <v>0</v>
      </c>
    </row>
    <row r="10" spans="1:12" ht="15">
      <c r="A10" s="84">
        <v>2</v>
      </c>
      <c r="B10" s="228" t="s">
        <v>695</v>
      </c>
      <c r="C10" s="289">
        <v>0</v>
      </c>
      <c r="D10" s="289">
        <v>0</v>
      </c>
      <c r="E10" s="289">
        <v>0</v>
      </c>
      <c r="F10" s="289">
        <v>0</v>
      </c>
      <c r="G10" s="289">
        <v>0</v>
      </c>
      <c r="H10" s="289">
        <v>0</v>
      </c>
      <c r="I10" s="289">
        <v>0</v>
      </c>
      <c r="J10" s="289">
        <v>0</v>
      </c>
      <c r="K10" s="289">
        <v>0</v>
      </c>
      <c r="L10" s="289">
        <v>0</v>
      </c>
    </row>
    <row r="11" spans="1:12" ht="15">
      <c r="A11" s="84">
        <v>3</v>
      </c>
      <c r="B11" s="228" t="s">
        <v>696</v>
      </c>
      <c r="C11" s="289">
        <v>0</v>
      </c>
      <c r="D11" s="289">
        <v>0</v>
      </c>
      <c r="E11" s="289">
        <v>0</v>
      </c>
      <c r="F11" s="289">
        <v>0</v>
      </c>
      <c r="G11" s="289">
        <v>0</v>
      </c>
      <c r="H11" s="289">
        <v>0</v>
      </c>
      <c r="I11" s="289">
        <v>0</v>
      </c>
      <c r="J11" s="289">
        <v>0</v>
      </c>
      <c r="K11" s="289">
        <v>0</v>
      </c>
      <c r="L11" s="289">
        <v>0</v>
      </c>
    </row>
    <row r="12" spans="1:12" ht="15">
      <c r="A12" s="84">
        <v>4</v>
      </c>
      <c r="B12" s="228" t="s">
        <v>697</v>
      </c>
      <c r="C12" s="289">
        <v>0</v>
      </c>
      <c r="D12" s="289">
        <v>0</v>
      </c>
      <c r="E12" s="289">
        <v>0</v>
      </c>
      <c r="F12" s="289">
        <v>0</v>
      </c>
      <c r="G12" s="289">
        <v>0</v>
      </c>
      <c r="H12" s="289">
        <v>0</v>
      </c>
      <c r="I12" s="289">
        <v>0</v>
      </c>
      <c r="J12" s="289">
        <v>0</v>
      </c>
      <c r="K12" s="289">
        <v>0</v>
      </c>
      <c r="L12" s="289">
        <v>0</v>
      </c>
    </row>
    <row r="13" spans="1:12" ht="15">
      <c r="A13" s="84">
        <v>5</v>
      </c>
      <c r="B13" s="228" t="s">
        <v>698</v>
      </c>
      <c r="C13" s="289">
        <v>0</v>
      </c>
      <c r="D13" s="289">
        <v>0</v>
      </c>
      <c r="E13" s="289">
        <v>0</v>
      </c>
      <c r="F13" s="289">
        <v>0</v>
      </c>
      <c r="G13" s="289">
        <v>0</v>
      </c>
      <c r="H13" s="289">
        <v>0</v>
      </c>
      <c r="I13" s="289">
        <v>0</v>
      </c>
      <c r="J13" s="289">
        <v>0</v>
      </c>
      <c r="K13" s="289">
        <v>0</v>
      </c>
      <c r="L13" s="289">
        <v>0</v>
      </c>
    </row>
    <row r="14" spans="1:12" ht="15">
      <c r="A14" s="84">
        <v>6</v>
      </c>
      <c r="B14" s="228" t="s">
        <v>699</v>
      </c>
      <c r="C14" s="289">
        <v>0</v>
      </c>
      <c r="D14" s="289">
        <v>0</v>
      </c>
      <c r="E14" s="289">
        <v>0</v>
      </c>
      <c r="F14" s="289">
        <v>0</v>
      </c>
      <c r="G14" s="289">
        <v>0</v>
      </c>
      <c r="H14" s="289">
        <v>0</v>
      </c>
      <c r="I14" s="289">
        <v>0</v>
      </c>
      <c r="J14" s="289">
        <v>0</v>
      </c>
      <c r="K14" s="289">
        <v>0</v>
      </c>
      <c r="L14" s="289">
        <v>0</v>
      </c>
    </row>
    <row r="15" spans="1:12" ht="15">
      <c r="A15" s="84">
        <v>7</v>
      </c>
      <c r="B15" s="228" t="s">
        <v>700</v>
      </c>
      <c r="C15" s="289">
        <v>0</v>
      </c>
      <c r="D15" s="289">
        <v>0</v>
      </c>
      <c r="E15" s="289">
        <v>0</v>
      </c>
      <c r="F15" s="289">
        <v>0</v>
      </c>
      <c r="G15" s="289">
        <v>0</v>
      </c>
      <c r="H15" s="289">
        <v>0</v>
      </c>
      <c r="I15" s="289">
        <v>0</v>
      </c>
      <c r="J15" s="289">
        <v>0</v>
      </c>
      <c r="K15" s="289">
        <v>0</v>
      </c>
      <c r="L15" s="289">
        <v>0</v>
      </c>
    </row>
    <row r="16" spans="1:12" ht="15">
      <c r="A16" s="84">
        <v>8</v>
      </c>
      <c r="B16" s="228" t="s">
        <v>701</v>
      </c>
      <c r="C16" s="289">
        <v>0</v>
      </c>
      <c r="D16" s="289">
        <v>0</v>
      </c>
      <c r="E16" s="289">
        <v>0</v>
      </c>
      <c r="F16" s="289">
        <v>0</v>
      </c>
      <c r="G16" s="289">
        <v>0</v>
      </c>
      <c r="H16" s="289">
        <v>0</v>
      </c>
      <c r="I16" s="289">
        <v>0</v>
      </c>
      <c r="J16" s="289">
        <v>0</v>
      </c>
      <c r="K16" s="289">
        <v>0</v>
      </c>
      <c r="L16" s="289">
        <v>0</v>
      </c>
    </row>
    <row r="17" spans="1:14" ht="15">
      <c r="A17" s="84">
        <v>9</v>
      </c>
      <c r="B17" s="228" t="s">
        <v>702</v>
      </c>
      <c r="C17" s="289">
        <v>0</v>
      </c>
      <c r="D17" s="289">
        <v>0</v>
      </c>
      <c r="E17" s="289">
        <v>0</v>
      </c>
      <c r="F17" s="289">
        <v>0</v>
      </c>
      <c r="G17" s="289">
        <v>0</v>
      </c>
      <c r="H17" s="289">
        <v>0</v>
      </c>
      <c r="I17" s="289">
        <v>0</v>
      </c>
      <c r="J17" s="289">
        <v>0</v>
      </c>
      <c r="K17" s="289">
        <v>0</v>
      </c>
      <c r="L17" s="289">
        <v>0</v>
      </c>
    </row>
    <row r="18" spans="1:14" ht="15">
      <c r="A18" s="84">
        <v>10</v>
      </c>
      <c r="B18" s="228" t="s">
        <v>703</v>
      </c>
      <c r="C18" s="289">
        <v>0</v>
      </c>
      <c r="D18" s="289">
        <v>0</v>
      </c>
      <c r="E18" s="289">
        <v>0</v>
      </c>
      <c r="F18" s="289">
        <v>0</v>
      </c>
      <c r="G18" s="289">
        <v>0</v>
      </c>
      <c r="H18" s="289">
        <v>0</v>
      </c>
      <c r="I18" s="289">
        <v>0</v>
      </c>
      <c r="J18" s="289">
        <v>0</v>
      </c>
      <c r="K18" s="289">
        <v>0</v>
      </c>
      <c r="L18" s="289">
        <v>0</v>
      </c>
    </row>
    <row r="19" spans="1:14" ht="15">
      <c r="A19" s="84">
        <v>11</v>
      </c>
      <c r="B19" s="228" t="s">
        <v>704</v>
      </c>
      <c r="C19" s="289">
        <v>0</v>
      </c>
      <c r="D19" s="289">
        <v>0</v>
      </c>
      <c r="E19" s="289">
        <v>0</v>
      </c>
      <c r="F19" s="289">
        <v>0</v>
      </c>
      <c r="G19" s="289">
        <v>0</v>
      </c>
      <c r="H19" s="289">
        <v>0</v>
      </c>
      <c r="I19" s="289">
        <v>0</v>
      </c>
      <c r="J19" s="289">
        <v>0</v>
      </c>
      <c r="K19" s="289">
        <v>0</v>
      </c>
      <c r="L19" s="289">
        <v>0</v>
      </c>
    </row>
    <row r="20" spans="1:14" ht="14.25" customHeight="1">
      <c r="A20" s="84">
        <v>12</v>
      </c>
      <c r="B20" s="228" t="s">
        <v>705</v>
      </c>
      <c r="C20" s="289">
        <v>0</v>
      </c>
      <c r="D20" s="289">
        <v>0</v>
      </c>
      <c r="E20" s="289">
        <v>0</v>
      </c>
      <c r="F20" s="289">
        <v>0</v>
      </c>
      <c r="G20" s="289">
        <v>0</v>
      </c>
      <c r="H20" s="289">
        <v>0</v>
      </c>
      <c r="I20" s="289">
        <v>0</v>
      </c>
      <c r="J20" s="289">
        <v>0</v>
      </c>
      <c r="K20" s="289">
        <v>0</v>
      </c>
      <c r="L20" s="289">
        <v>0</v>
      </c>
    </row>
    <row r="21" spans="1:14" ht="15">
      <c r="A21" s="84">
        <v>13</v>
      </c>
      <c r="B21" s="228" t="s">
        <v>706</v>
      </c>
      <c r="C21" s="289">
        <v>0</v>
      </c>
      <c r="D21" s="289">
        <v>0</v>
      </c>
      <c r="E21" s="289">
        <v>0</v>
      </c>
      <c r="F21" s="289">
        <v>0</v>
      </c>
      <c r="G21" s="289">
        <v>0</v>
      </c>
      <c r="H21" s="289">
        <v>0</v>
      </c>
      <c r="I21" s="289">
        <v>0</v>
      </c>
      <c r="J21" s="289">
        <v>0</v>
      </c>
      <c r="K21" s="289">
        <v>0</v>
      </c>
      <c r="L21" s="289">
        <v>0</v>
      </c>
    </row>
    <row r="22" spans="1:14" ht="15">
      <c r="A22" s="84">
        <v>14</v>
      </c>
      <c r="B22" s="228" t="s">
        <v>707</v>
      </c>
      <c r="C22" s="289">
        <v>0</v>
      </c>
      <c r="D22" s="289">
        <v>0</v>
      </c>
      <c r="E22" s="289">
        <v>0</v>
      </c>
      <c r="F22" s="289">
        <v>0</v>
      </c>
      <c r="G22" s="289">
        <v>0</v>
      </c>
      <c r="H22" s="289">
        <v>0</v>
      </c>
      <c r="I22" s="289">
        <v>0</v>
      </c>
      <c r="J22" s="289">
        <v>0</v>
      </c>
      <c r="K22" s="289">
        <v>0</v>
      </c>
      <c r="L22" s="289">
        <v>0</v>
      </c>
    </row>
    <row r="23" spans="1:14" ht="15">
      <c r="A23" s="84">
        <v>15</v>
      </c>
      <c r="B23" s="228" t="s">
        <v>708</v>
      </c>
      <c r="C23" s="289">
        <v>0</v>
      </c>
      <c r="D23" s="289">
        <v>0</v>
      </c>
      <c r="E23" s="289">
        <v>0</v>
      </c>
      <c r="F23" s="289">
        <v>0</v>
      </c>
      <c r="G23" s="289">
        <v>0</v>
      </c>
      <c r="H23" s="289">
        <v>0</v>
      </c>
      <c r="I23" s="289">
        <v>0</v>
      </c>
      <c r="J23" s="289">
        <v>0</v>
      </c>
      <c r="K23" s="289">
        <v>0</v>
      </c>
      <c r="L23" s="289">
        <v>0</v>
      </c>
    </row>
    <row r="24" spans="1:14" ht="15">
      <c r="A24" s="84">
        <v>16</v>
      </c>
      <c r="B24" s="230" t="s">
        <v>709</v>
      </c>
      <c r="C24" s="289">
        <v>0</v>
      </c>
      <c r="D24" s="289">
        <v>0</v>
      </c>
      <c r="E24" s="289">
        <v>0</v>
      </c>
      <c r="F24" s="289">
        <v>0</v>
      </c>
      <c r="G24" s="289">
        <v>0</v>
      </c>
      <c r="H24" s="289">
        <v>0</v>
      </c>
      <c r="I24" s="289">
        <v>0</v>
      </c>
      <c r="J24" s="289">
        <v>0</v>
      </c>
      <c r="K24" s="289">
        <v>0</v>
      </c>
      <c r="L24" s="289">
        <v>0</v>
      </c>
    </row>
    <row r="25" spans="1:14" ht="15">
      <c r="A25" s="84">
        <v>17</v>
      </c>
      <c r="B25" s="230" t="s">
        <v>710</v>
      </c>
      <c r="C25" s="289">
        <v>0</v>
      </c>
      <c r="D25" s="289">
        <v>0</v>
      </c>
      <c r="E25" s="289">
        <v>0</v>
      </c>
      <c r="F25" s="289">
        <v>0</v>
      </c>
      <c r="G25" s="289">
        <v>0</v>
      </c>
      <c r="H25" s="289">
        <v>0</v>
      </c>
      <c r="I25" s="289">
        <v>0</v>
      </c>
      <c r="J25" s="289">
        <v>0</v>
      </c>
      <c r="K25" s="289">
        <v>0</v>
      </c>
      <c r="L25" s="289">
        <v>0</v>
      </c>
    </row>
    <row r="26" spans="1:14" ht="15">
      <c r="A26" s="84">
        <v>18</v>
      </c>
      <c r="B26" s="230" t="s">
        <v>711</v>
      </c>
      <c r="C26" s="289">
        <v>0</v>
      </c>
      <c r="D26" s="289">
        <v>0</v>
      </c>
      <c r="E26" s="289">
        <v>0</v>
      </c>
      <c r="F26" s="289">
        <v>0</v>
      </c>
      <c r="G26" s="289">
        <v>0</v>
      </c>
      <c r="H26" s="289">
        <v>0</v>
      </c>
      <c r="I26" s="289">
        <v>0</v>
      </c>
      <c r="J26" s="289">
        <v>0</v>
      </c>
      <c r="K26" s="289">
        <v>0</v>
      </c>
      <c r="L26" s="289">
        <v>0</v>
      </c>
    </row>
    <row r="27" spans="1:14" ht="15">
      <c r="A27" s="84">
        <v>19</v>
      </c>
      <c r="B27" s="230" t="s">
        <v>712</v>
      </c>
      <c r="C27" s="289">
        <v>0</v>
      </c>
      <c r="D27" s="289">
        <v>0</v>
      </c>
      <c r="E27" s="289">
        <v>0</v>
      </c>
      <c r="F27" s="289">
        <v>0</v>
      </c>
      <c r="G27" s="289">
        <v>0</v>
      </c>
      <c r="H27" s="289">
        <v>0</v>
      </c>
      <c r="I27" s="289">
        <v>0</v>
      </c>
      <c r="J27" s="289">
        <v>0</v>
      </c>
      <c r="K27" s="289">
        <v>0</v>
      </c>
      <c r="L27" s="289">
        <v>0</v>
      </c>
    </row>
    <row r="28" spans="1:14" ht="15">
      <c r="A28" s="84">
        <v>20</v>
      </c>
      <c r="B28" s="230" t="s">
        <v>713</v>
      </c>
      <c r="C28" s="289">
        <v>0</v>
      </c>
      <c r="D28" s="289">
        <v>0</v>
      </c>
      <c r="E28" s="289">
        <v>0</v>
      </c>
      <c r="F28" s="289">
        <v>0</v>
      </c>
      <c r="G28" s="289">
        <v>0</v>
      </c>
      <c r="H28" s="289">
        <v>0</v>
      </c>
      <c r="I28" s="289">
        <v>0</v>
      </c>
      <c r="J28" s="289">
        <v>0</v>
      </c>
      <c r="K28" s="289">
        <v>0</v>
      </c>
      <c r="L28" s="289">
        <v>0</v>
      </c>
    </row>
    <row r="29" spans="1:14" ht="15">
      <c r="A29" s="84">
        <v>21</v>
      </c>
      <c r="B29" s="230" t="s">
        <v>714</v>
      </c>
      <c r="C29" s="289">
        <v>0</v>
      </c>
      <c r="D29" s="289">
        <v>0</v>
      </c>
      <c r="E29" s="289">
        <v>0</v>
      </c>
      <c r="F29" s="289">
        <v>0</v>
      </c>
      <c r="G29" s="289">
        <v>0</v>
      </c>
      <c r="H29" s="289">
        <v>0</v>
      </c>
      <c r="I29" s="289">
        <v>0</v>
      </c>
      <c r="J29" s="289">
        <v>0</v>
      </c>
      <c r="K29" s="289">
        <v>0</v>
      </c>
      <c r="L29" s="289">
        <v>0</v>
      </c>
      <c r="N29" t="s">
        <v>10</v>
      </c>
    </row>
    <row r="30" spans="1:14" ht="15">
      <c r="A30" s="84">
        <v>22</v>
      </c>
      <c r="B30" s="230" t="s">
        <v>715</v>
      </c>
      <c r="C30" s="289">
        <v>0</v>
      </c>
      <c r="D30" s="289">
        <v>0</v>
      </c>
      <c r="E30" s="289">
        <v>0</v>
      </c>
      <c r="F30" s="289">
        <v>0</v>
      </c>
      <c r="G30" s="289">
        <v>0</v>
      </c>
      <c r="H30" s="289">
        <v>0</v>
      </c>
      <c r="I30" s="289">
        <v>0</v>
      </c>
      <c r="J30" s="289">
        <v>0</v>
      </c>
      <c r="K30" s="289">
        <v>0</v>
      </c>
      <c r="L30" s="289">
        <v>0</v>
      </c>
    </row>
    <row r="31" spans="1:14" ht="15">
      <c r="A31" s="84">
        <v>23</v>
      </c>
      <c r="B31" s="230" t="s">
        <v>716</v>
      </c>
      <c r="C31" s="289">
        <v>0</v>
      </c>
      <c r="D31" s="289">
        <v>0</v>
      </c>
      <c r="E31" s="289">
        <v>0</v>
      </c>
      <c r="F31" s="289">
        <v>0</v>
      </c>
      <c r="G31" s="289">
        <v>0</v>
      </c>
      <c r="H31" s="289">
        <v>0</v>
      </c>
      <c r="I31" s="289">
        <v>0</v>
      </c>
      <c r="J31" s="289">
        <v>0</v>
      </c>
      <c r="K31" s="289">
        <v>0</v>
      </c>
      <c r="L31" s="289">
        <v>0</v>
      </c>
    </row>
    <row r="32" spans="1:14" ht="15">
      <c r="A32" s="84">
        <v>24</v>
      </c>
      <c r="B32" s="230" t="s">
        <v>717</v>
      </c>
      <c r="C32" s="289">
        <v>0</v>
      </c>
      <c r="D32" s="289">
        <v>0</v>
      </c>
      <c r="E32" s="289">
        <v>0</v>
      </c>
      <c r="F32" s="289">
        <v>0</v>
      </c>
      <c r="G32" s="289">
        <v>0</v>
      </c>
      <c r="H32" s="289">
        <v>0</v>
      </c>
      <c r="I32" s="289">
        <v>0</v>
      </c>
      <c r="J32" s="289">
        <v>0</v>
      </c>
      <c r="K32" s="289">
        <v>0</v>
      </c>
      <c r="L32" s="289">
        <v>0</v>
      </c>
    </row>
    <row r="33" spans="1:12" ht="15">
      <c r="A33" s="84">
        <v>25</v>
      </c>
      <c r="B33" s="230" t="s">
        <v>718</v>
      </c>
      <c r="C33" s="289">
        <v>0</v>
      </c>
      <c r="D33" s="289">
        <v>0</v>
      </c>
      <c r="E33" s="289">
        <v>0</v>
      </c>
      <c r="F33" s="289">
        <v>0</v>
      </c>
      <c r="G33" s="289">
        <v>0</v>
      </c>
      <c r="H33" s="289">
        <v>0</v>
      </c>
      <c r="I33" s="289">
        <v>0</v>
      </c>
      <c r="J33" s="289">
        <v>0</v>
      </c>
      <c r="K33" s="289">
        <v>0</v>
      </c>
      <c r="L33" s="289">
        <v>0</v>
      </c>
    </row>
    <row r="34" spans="1:12" ht="15">
      <c r="A34" s="84">
        <v>26</v>
      </c>
      <c r="B34" s="230" t="s">
        <v>719</v>
      </c>
      <c r="C34" s="289">
        <v>0</v>
      </c>
      <c r="D34" s="289">
        <v>0</v>
      </c>
      <c r="E34" s="289">
        <v>0</v>
      </c>
      <c r="F34" s="289">
        <v>0</v>
      </c>
      <c r="G34" s="289">
        <v>0</v>
      </c>
      <c r="H34" s="289">
        <v>0</v>
      </c>
      <c r="I34" s="289">
        <v>0</v>
      </c>
      <c r="J34" s="289">
        <v>0</v>
      </c>
      <c r="K34" s="289">
        <v>0</v>
      </c>
      <c r="L34" s="289">
        <v>0</v>
      </c>
    </row>
    <row r="35" spans="1:12" ht="15">
      <c r="A35" s="84">
        <v>27</v>
      </c>
      <c r="B35" s="230" t="s">
        <v>720</v>
      </c>
      <c r="C35" s="289">
        <v>0</v>
      </c>
      <c r="D35" s="289">
        <v>0</v>
      </c>
      <c r="E35" s="289">
        <v>0</v>
      </c>
      <c r="F35" s="289">
        <v>0</v>
      </c>
      <c r="G35" s="289">
        <v>0</v>
      </c>
      <c r="H35" s="289">
        <v>0</v>
      </c>
      <c r="I35" s="289">
        <v>0</v>
      </c>
      <c r="J35" s="289">
        <v>0</v>
      </c>
      <c r="K35" s="289">
        <v>0</v>
      </c>
      <c r="L35" s="289">
        <v>0</v>
      </c>
    </row>
    <row r="36" spans="1:12" ht="15">
      <c r="A36" s="84">
        <v>28</v>
      </c>
      <c r="B36" s="230" t="s">
        <v>721</v>
      </c>
      <c r="C36" s="289">
        <v>0</v>
      </c>
      <c r="D36" s="289">
        <v>0</v>
      </c>
      <c r="E36" s="289">
        <v>0</v>
      </c>
      <c r="F36" s="289">
        <v>0</v>
      </c>
      <c r="G36" s="289">
        <v>0</v>
      </c>
      <c r="H36" s="289">
        <v>0</v>
      </c>
      <c r="I36" s="289">
        <v>0</v>
      </c>
      <c r="J36" s="289">
        <v>0</v>
      </c>
      <c r="K36" s="289">
        <v>0</v>
      </c>
      <c r="L36" s="289">
        <v>0</v>
      </c>
    </row>
    <row r="37" spans="1:12" ht="15">
      <c r="A37" s="84">
        <v>29</v>
      </c>
      <c r="B37" s="230" t="s">
        <v>722</v>
      </c>
      <c r="C37" s="289">
        <v>0</v>
      </c>
      <c r="D37" s="289">
        <v>0</v>
      </c>
      <c r="E37" s="289">
        <v>0</v>
      </c>
      <c r="F37" s="289">
        <v>0</v>
      </c>
      <c r="G37" s="289">
        <v>0</v>
      </c>
      <c r="H37" s="289">
        <v>0</v>
      </c>
      <c r="I37" s="289">
        <v>0</v>
      </c>
      <c r="J37" s="289">
        <v>0</v>
      </c>
      <c r="K37" s="289">
        <v>0</v>
      </c>
      <c r="L37" s="289">
        <v>0</v>
      </c>
    </row>
    <row r="38" spans="1:12" ht="15">
      <c r="A38" s="84">
        <v>30</v>
      </c>
      <c r="B38" s="230" t="s">
        <v>723</v>
      </c>
      <c r="C38" s="289">
        <v>0</v>
      </c>
      <c r="D38" s="289">
        <v>0</v>
      </c>
      <c r="E38" s="289">
        <v>0</v>
      </c>
      <c r="F38" s="289">
        <v>0</v>
      </c>
      <c r="G38" s="289">
        <v>0</v>
      </c>
      <c r="H38" s="289">
        <v>0</v>
      </c>
      <c r="I38" s="289">
        <v>0</v>
      </c>
      <c r="J38" s="289">
        <v>0</v>
      </c>
      <c r="K38" s="289">
        <v>0</v>
      </c>
      <c r="L38" s="289">
        <v>0</v>
      </c>
    </row>
    <row r="39" spans="1:12">
      <c r="A39" s="429"/>
      <c r="B39" s="406" t="s">
        <v>724</v>
      </c>
      <c r="C39" s="372">
        <f t="shared" ref="C39:L39" si="0">SUM(C9:C38)</f>
        <v>0</v>
      </c>
      <c r="D39" s="372">
        <f t="shared" si="0"/>
        <v>0</v>
      </c>
      <c r="E39" s="372">
        <f t="shared" si="0"/>
        <v>0</v>
      </c>
      <c r="F39" s="372">
        <f t="shared" si="0"/>
        <v>0</v>
      </c>
      <c r="G39" s="372">
        <f t="shared" si="0"/>
        <v>0</v>
      </c>
      <c r="H39" s="372">
        <f t="shared" si="0"/>
        <v>0</v>
      </c>
      <c r="I39" s="372">
        <f t="shared" si="0"/>
        <v>0</v>
      </c>
      <c r="J39" s="372">
        <f t="shared" si="0"/>
        <v>0</v>
      </c>
      <c r="K39" s="372">
        <f t="shared" si="0"/>
        <v>0</v>
      </c>
      <c r="L39" s="372">
        <f t="shared" si="0"/>
        <v>0</v>
      </c>
    </row>
    <row r="40" spans="1:12">
      <c r="A40" s="236"/>
      <c r="B40" s="237"/>
      <c r="C40" s="10"/>
      <c r="D40" s="10"/>
      <c r="E40" s="10"/>
      <c r="F40" s="10"/>
      <c r="G40" s="10"/>
      <c r="H40" s="10"/>
      <c r="I40" s="10"/>
      <c r="J40" s="10"/>
      <c r="K40" s="10"/>
      <c r="L40" s="10"/>
    </row>
    <row r="41" spans="1:12">
      <c r="A41" s="236"/>
      <c r="B41" s="237"/>
      <c r="C41" s="10"/>
      <c r="D41" s="10"/>
      <c r="E41" s="10"/>
      <c r="F41" s="10"/>
      <c r="G41" s="10"/>
      <c r="H41" s="10"/>
      <c r="I41" s="10"/>
      <c r="J41" s="10"/>
      <c r="K41" s="10"/>
      <c r="L41" s="10"/>
    </row>
    <row r="42" spans="1:12">
      <c r="A42" s="236"/>
      <c r="B42" s="237"/>
      <c r="C42" s="10"/>
      <c r="D42" s="10"/>
      <c r="E42" s="10"/>
      <c r="F42" s="10"/>
      <c r="G42" s="10"/>
      <c r="H42" s="10"/>
      <c r="I42" s="10"/>
      <c r="J42" s="10"/>
      <c r="K42" s="10"/>
      <c r="L42" s="10"/>
    </row>
    <row r="43" spans="1:12">
      <c r="A43" s="236"/>
      <c r="B43" s="237"/>
      <c r="C43" s="10"/>
      <c r="D43" s="10"/>
      <c r="E43" s="10"/>
      <c r="F43" s="10"/>
      <c r="G43" s="10"/>
      <c r="H43" s="10"/>
      <c r="I43" s="10"/>
      <c r="J43" s="10"/>
      <c r="K43" s="10"/>
      <c r="L43" s="10"/>
    </row>
    <row r="44" spans="1:12">
      <c r="A44" s="236"/>
      <c r="B44" s="237"/>
      <c r="C44" s="10"/>
      <c r="D44" s="10"/>
      <c r="E44" s="10"/>
      <c r="F44" s="10"/>
      <c r="G44" s="10"/>
      <c r="H44" s="10"/>
      <c r="I44" s="10"/>
      <c r="J44" s="10"/>
      <c r="K44" s="10"/>
      <c r="L44" s="10"/>
    </row>
    <row r="45" spans="1:12" ht="12.75" customHeight="1">
      <c r="A45" s="151"/>
      <c r="B45" s="151"/>
      <c r="C45" s="151"/>
      <c r="D45" s="151"/>
      <c r="E45" s="151"/>
      <c r="F45" s="151"/>
      <c r="K45" s="152" t="s">
        <v>12</v>
      </c>
    </row>
    <row r="46" spans="1:12" ht="12.75" customHeight="1">
      <c r="A46" s="151"/>
      <c r="B46" s="151"/>
      <c r="C46" s="151"/>
      <c r="D46" s="151"/>
      <c r="E46" s="151"/>
      <c r="F46" s="151"/>
      <c r="J46" s="1016" t="s">
        <v>13</v>
      </c>
      <c r="K46" s="1016"/>
      <c r="L46" s="1016"/>
    </row>
    <row r="47" spans="1:12" ht="12.75" customHeight="1">
      <c r="A47" s="151"/>
      <c r="B47" s="151"/>
      <c r="C47" s="151"/>
      <c r="D47" s="151"/>
      <c r="E47" s="151"/>
      <c r="F47" s="151"/>
    </row>
    <row r="48" spans="1:12">
      <c r="A48" s="151" t="s">
        <v>11</v>
      </c>
      <c r="F48" s="151"/>
    </row>
  </sheetData>
  <mergeCells count="9">
    <mergeCell ref="A1:K1"/>
    <mergeCell ref="C6:E6"/>
    <mergeCell ref="F6:I6"/>
    <mergeCell ref="J6:L6"/>
    <mergeCell ref="J46:L46"/>
    <mergeCell ref="A6:A7"/>
    <mergeCell ref="B6:B7"/>
    <mergeCell ref="A2:K2"/>
    <mergeCell ref="A4:K4"/>
  </mergeCells>
  <printOptions horizontalCentered="1"/>
  <pageMargins left="0.70866141732283472" right="0.70866141732283472" top="0.23622047244094491" bottom="0" header="0.31496062992125984" footer="0.31496062992125984"/>
  <pageSetup paperSize="9" scale="73" orientation="landscape" r:id="rId1"/>
  <drawing r:id="rId2"/>
</worksheet>
</file>

<file path=xl/worksheets/sheet43.xml><?xml version="1.0" encoding="utf-8"?>
<worksheet xmlns="http://schemas.openxmlformats.org/spreadsheetml/2006/main" xmlns:r="http://schemas.openxmlformats.org/officeDocument/2006/relationships">
  <sheetPr>
    <pageSetUpPr fitToPage="1"/>
  </sheetPr>
  <dimension ref="A1:L46"/>
  <sheetViews>
    <sheetView topLeftCell="A4" zoomScaleSheetLayoutView="80" workbookViewId="0">
      <selection activeCell="M22" sqref="M22"/>
    </sheetView>
  </sheetViews>
  <sheetFormatPr defaultRowHeight="12.75"/>
  <cols>
    <col min="1" max="1" width="5.85546875" customWidth="1"/>
    <col min="2" max="2" width="17.5703125" customWidth="1"/>
    <col min="3" max="3" width="15.28515625" customWidth="1"/>
    <col min="4" max="5" width="15.42578125" customWidth="1"/>
    <col min="6" max="8" width="15.7109375" customWidth="1"/>
    <col min="9" max="9" width="15.140625" customWidth="1"/>
    <col min="10" max="10" width="12.42578125" customWidth="1"/>
    <col min="11" max="11" width="14.28515625" customWidth="1"/>
  </cols>
  <sheetData>
    <row r="1" spans="1:12" ht="18">
      <c r="A1" s="1018" t="s">
        <v>0</v>
      </c>
      <c r="B1" s="1018"/>
      <c r="C1" s="1018"/>
      <c r="D1" s="1018"/>
      <c r="E1" s="1018"/>
      <c r="F1" s="1018"/>
      <c r="G1" s="1018"/>
      <c r="H1" s="1018"/>
      <c r="I1" s="629"/>
      <c r="J1" s="629"/>
      <c r="K1" s="179" t="s">
        <v>565</v>
      </c>
    </row>
    <row r="2" spans="1:12" ht="21">
      <c r="A2" s="1019" t="s">
        <v>822</v>
      </c>
      <c r="B2" s="1019"/>
      <c r="C2" s="1019"/>
      <c r="D2" s="1019"/>
      <c r="E2" s="1019"/>
      <c r="F2" s="1019"/>
      <c r="G2" s="1019"/>
      <c r="H2" s="1019"/>
      <c r="I2" s="630"/>
      <c r="J2" s="630"/>
    </row>
    <row r="3" spans="1:12" ht="6.75" customHeight="1">
      <c r="A3" s="148"/>
      <c r="B3" s="148"/>
      <c r="C3" s="148"/>
      <c r="D3" s="148"/>
      <c r="E3" s="148"/>
      <c r="F3" s="148"/>
      <c r="G3" s="148"/>
      <c r="H3" s="148"/>
      <c r="I3" s="148"/>
      <c r="J3" s="148"/>
    </row>
    <row r="4" spans="1:12" ht="18">
      <c r="A4" s="1109" t="s">
        <v>564</v>
      </c>
      <c r="B4" s="1109"/>
      <c r="C4" s="1109"/>
      <c r="D4" s="1109"/>
      <c r="E4" s="1109"/>
      <c r="F4" s="1109"/>
      <c r="G4" s="1109"/>
      <c r="H4" s="1109"/>
      <c r="I4" s="636"/>
      <c r="J4" s="636"/>
    </row>
    <row r="5" spans="1:12" ht="15">
      <c r="A5" s="149" t="s">
        <v>743</v>
      </c>
      <c r="B5" s="149"/>
      <c r="C5" s="149"/>
      <c r="D5" s="149"/>
      <c r="E5" s="149"/>
      <c r="F5" s="149"/>
      <c r="G5" s="1114" t="s">
        <v>977</v>
      </c>
      <c r="H5" s="1114"/>
      <c r="I5" s="1114"/>
      <c r="J5" s="1114"/>
      <c r="K5" s="1114"/>
    </row>
    <row r="6" spans="1:12" ht="21.75" customHeight="1">
      <c r="A6" s="1107" t="s">
        <v>2</v>
      </c>
      <c r="B6" s="1107" t="s">
        <v>38</v>
      </c>
      <c r="C6" s="864" t="s">
        <v>522</v>
      </c>
      <c r="D6" s="865"/>
      <c r="E6" s="866"/>
      <c r="F6" s="864" t="s">
        <v>525</v>
      </c>
      <c r="G6" s="865"/>
      <c r="H6" s="866"/>
      <c r="I6" s="1034" t="s">
        <v>886</v>
      </c>
      <c r="J6" s="1034" t="s">
        <v>887</v>
      </c>
      <c r="K6" s="893" t="s">
        <v>77</v>
      </c>
    </row>
    <row r="7" spans="1:12" ht="26.25" customHeight="1">
      <c r="A7" s="1108"/>
      <c r="B7" s="1108"/>
      <c r="C7" s="350" t="s">
        <v>521</v>
      </c>
      <c r="D7" s="350" t="s">
        <v>523</v>
      </c>
      <c r="E7" s="350" t="s">
        <v>524</v>
      </c>
      <c r="F7" s="350" t="s">
        <v>521</v>
      </c>
      <c r="G7" s="350" t="s">
        <v>523</v>
      </c>
      <c r="H7" s="350" t="s">
        <v>524</v>
      </c>
      <c r="I7" s="1035"/>
      <c r="J7" s="1035"/>
      <c r="K7" s="893"/>
    </row>
    <row r="8" spans="1:12" ht="15">
      <c r="A8" s="439">
        <v>1</v>
      </c>
      <c r="B8" s="439">
        <v>2</v>
      </c>
      <c r="C8" s="439">
        <v>3</v>
      </c>
      <c r="D8" s="439">
        <v>4</v>
      </c>
      <c r="E8" s="439">
        <v>5</v>
      </c>
      <c r="F8" s="439">
        <v>6</v>
      </c>
      <c r="G8" s="439">
        <v>7</v>
      </c>
      <c r="H8" s="439">
        <v>8</v>
      </c>
      <c r="I8" s="439">
        <v>9</v>
      </c>
      <c r="J8" s="439">
        <v>10</v>
      </c>
      <c r="K8" s="582">
        <v>11</v>
      </c>
    </row>
    <row r="9" spans="1:12" ht="15">
      <c r="A9" s="84">
        <v>1</v>
      </c>
      <c r="B9" s="228" t="s">
        <v>694</v>
      </c>
      <c r="C9" s="716">
        <v>22</v>
      </c>
      <c r="D9" s="716">
        <v>102</v>
      </c>
      <c r="E9" s="716">
        <v>2148</v>
      </c>
      <c r="F9" s="716">
        <v>22</v>
      </c>
      <c r="G9" s="716">
        <v>102</v>
      </c>
      <c r="H9" s="716">
        <v>2148</v>
      </c>
      <c r="I9" s="735">
        <v>0.14108499999999999</v>
      </c>
      <c r="J9" s="731">
        <v>65182</v>
      </c>
      <c r="K9" s="388">
        <v>0</v>
      </c>
      <c r="L9" s="734"/>
    </row>
    <row r="10" spans="1:12" ht="15">
      <c r="A10" s="84">
        <v>2</v>
      </c>
      <c r="B10" s="228" t="s">
        <v>695</v>
      </c>
      <c r="C10" s="716">
        <v>2</v>
      </c>
      <c r="D10" s="716">
        <v>17</v>
      </c>
      <c r="E10" s="716">
        <v>275</v>
      </c>
      <c r="F10" s="716">
        <v>2</v>
      </c>
      <c r="G10" s="716">
        <v>17</v>
      </c>
      <c r="H10" s="716">
        <v>275</v>
      </c>
      <c r="I10" s="735">
        <v>0.24</v>
      </c>
      <c r="J10" s="731">
        <v>11000</v>
      </c>
      <c r="K10" s="388">
        <v>0</v>
      </c>
      <c r="L10" s="734"/>
    </row>
    <row r="11" spans="1:12" ht="15">
      <c r="A11" s="84">
        <v>3</v>
      </c>
      <c r="B11" s="228" t="s">
        <v>696</v>
      </c>
      <c r="C11" s="716">
        <v>0</v>
      </c>
      <c r="D11" s="716">
        <v>0</v>
      </c>
      <c r="E11" s="716">
        <v>0</v>
      </c>
      <c r="F11" s="716">
        <v>0</v>
      </c>
      <c r="G11" s="716">
        <v>0</v>
      </c>
      <c r="H11" s="716">
        <v>0</v>
      </c>
      <c r="I11" s="735">
        <v>0</v>
      </c>
      <c r="J11" s="731">
        <v>0</v>
      </c>
      <c r="K11" s="388">
        <v>0</v>
      </c>
      <c r="L11" s="734"/>
    </row>
    <row r="12" spans="1:12" ht="15">
      <c r="A12" s="84">
        <v>4</v>
      </c>
      <c r="B12" s="228" t="s">
        <v>697</v>
      </c>
      <c r="C12" s="716">
        <v>17</v>
      </c>
      <c r="D12" s="716">
        <v>134</v>
      </c>
      <c r="E12" s="716">
        <v>1159</v>
      </c>
      <c r="F12" s="716">
        <v>17</v>
      </c>
      <c r="G12" s="716">
        <v>134</v>
      </c>
      <c r="H12" s="716">
        <v>1159</v>
      </c>
      <c r="I12" s="735">
        <v>3.5276000000000001</v>
      </c>
      <c r="J12" s="731">
        <v>35422</v>
      </c>
      <c r="K12" s="388">
        <v>0</v>
      </c>
      <c r="L12" s="734"/>
    </row>
    <row r="13" spans="1:12" s="233" customFormat="1" ht="15">
      <c r="A13" s="727">
        <v>5</v>
      </c>
      <c r="B13" s="728" t="s">
        <v>698</v>
      </c>
      <c r="C13" s="729">
        <v>10</v>
      </c>
      <c r="D13" s="729">
        <v>560</v>
      </c>
      <c r="E13" s="729">
        <v>2270</v>
      </c>
      <c r="F13" s="729">
        <v>10</v>
      </c>
      <c r="G13" s="729">
        <v>560</v>
      </c>
      <c r="H13" s="729">
        <v>2270</v>
      </c>
      <c r="I13" s="736">
        <v>19.02</v>
      </c>
      <c r="J13" s="732">
        <v>864391</v>
      </c>
      <c r="K13" s="388">
        <v>0</v>
      </c>
      <c r="L13" s="734"/>
    </row>
    <row r="14" spans="1:12" ht="15">
      <c r="A14" s="84">
        <v>6</v>
      </c>
      <c r="B14" s="228" t="s">
        <v>699</v>
      </c>
      <c r="C14" s="729">
        <v>0</v>
      </c>
      <c r="D14" s="729">
        <v>0</v>
      </c>
      <c r="E14" s="716">
        <v>0</v>
      </c>
      <c r="F14" s="716">
        <v>0</v>
      </c>
      <c r="G14" s="716">
        <v>0</v>
      </c>
      <c r="H14" s="716">
        <v>0</v>
      </c>
      <c r="I14" s="735">
        <v>0</v>
      </c>
      <c r="J14" s="731">
        <v>0</v>
      </c>
      <c r="K14" s="388">
        <v>0</v>
      </c>
      <c r="L14" s="734"/>
    </row>
    <row r="15" spans="1:12" ht="15">
      <c r="A15" s="84">
        <v>7</v>
      </c>
      <c r="B15" s="228" t="s">
        <v>700</v>
      </c>
      <c r="C15" s="729">
        <v>76</v>
      </c>
      <c r="D15" s="729">
        <v>643</v>
      </c>
      <c r="E15" s="716">
        <v>14592</v>
      </c>
      <c r="F15" s="716">
        <v>43</v>
      </c>
      <c r="G15" s="716">
        <v>349</v>
      </c>
      <c r="H15" s="716">
        <v>12398</v>
      </c>
      <c r="I15" s="735">
        <v>1.2398</v>
      </c>
      <c r="J15" s="732">
        <v>56782</v>
      </c>
      <c r="K15" s="388">
        <v>0</v>
      </c>
      <c r="L15" s="734"/>
    </row>
    <row r="16" spans="1:12" ht="15">
      <c r="A16" s="84">
        <v>8</v>
      </c>
      <c r="B16" s="228" t="s">
        <v>701</v>
      </c>
      <c r="C16" s="729">
        <v>2</v>
      </c>
      <c r="D16" s="729">
        <v>239</v>
      </c>
      <c r="E16" s="716">
        <v>286</v>
      </c>
      <c r="F16" s="716">
        <v>2</v>
      </c>
      <c r="G16" s="716">
        <v>239</v>
      </c>
      <c r="H16" s="716">
        <v>286</v>
      </c>
      <c r="I16" s="735">
        <v>0.51</v>
      </c>
      <c r="J16" s="778">
        <v>23395</v>
      </c>
      <c r="K16" s="388">
        <v>0</v>
      </c>
      <c r="L16" s="734"/>
    </row>
    <row r="17" spans="1:11" ht="15">
      <c r="A17" s="84">
        <v>9</v>
      </c>
      <c r="B17" s="228" t="s">
        <v>702</v>
      </c>
      <c r="C17" s="729">
        <v>3</v>
      </c>
      <c r="D17" s="729">
        <v>12</v>
      </c>
      <c r="E17" s="716">
        <v>266</v>
      </c>
      <c r="F17" s="716">
        <v>3</v>
      </c>
      <c r="G17" s="716">
        <v>12</v>
      </c>
      <c r="H17" s="716">
        <v>266</v>
      </c>
      <c r="I17" s="717">
        <v>0.25157000000000002</v>
      </c>
      <c r="J17" s="731">
        <v>11804</v>
      </c>
      <c r="K17" s="388">
        <v>0</v>
      </c>
    </row>
    <row r="18" spans="1:11" ht="15">
      <c r="A18" s="84">
        <v>10</v>
      </c>
      <c r="B18" s="228" t="s">
        <v>703</v>
      </c>
      <c r="C18" s="716">
        <v>6</v>
      </c>
      <c r="D18" s="716">
        <v>399</v>
      </c>
      <c r="E18" s="716">
        <v>1215</v>
      </c>
      <c r="F18" s="716">
        <v>5</v>
      </c>
      <c r="G18" s="716">
        <v>333</v>
      </c>
      <c r="H18" s="716">
        <v>978</v>
      </c>
      <c r="I18" s="717">
        <v>8.3737500000000011</v>
      </c>
      <c r="J18" s="731">
        <v>381258</v>
      </c>
      <c r="K18" s="388">
        <v>0</v>
      </c>
    </row>
    <row r="19" spans="1:11" ht="15">
      <c r="A19" s="84">
        <v>11</v>
      </c>
      <c r="B19" s="228" t="s">
        <v>704</v>
      </c>
      <c r="C19" s="716">
        <v>4</v>
      </c>
      <c r="D19" s="716">
        <v>29</v>
      </c>
      <c r="E19" s="716">
        <v>845</v>
      </c>
      <c r="F19" s="716">
        <v>5</v>
      </c>
      <c r="G19" s="716">
        <v>35</v>
      </c>
      <c r="H19" s="716">
        <v>845</v>
      </c>
      <c r="I19" s="717">
        <v>0.1827</v>
      </c>
      <c r="J19" s="731">
        <v>8353</v>
      </c>
      <c r="K19" s="388">
        <v>0</v>
      </c>
    </row>
    <row r="20" spans="1:11" ht="13.5" customHeight="1">
      <c r="A20" s="84">
        <v>12</v>
      </c>
      <c r="B20" s="228" t="s">
        <v>705</v>
      </c>
      <c r="C20" s="716">
        <v>12</v>
      </c>
      <c r="D20" s="716">
        <v>86</v>
      </c>
      <c r="E20" s="716">
        <v>647</v>
      </c>
      <c r="F20" s="716">
        <v>12</v>
      </c>
      <c r="G20" s="716">
        <v>86</v>
      </c>
      <c r="H20" s="716">
        <v>647</v>
      </c>
      <c r="I20" s="717">
        <v>0.5179999999999999</v>
      </c>
      <c r="J20" s="731">
        <v>23756</v>
      </c>
      <c r="K20" s="388">
        <v>0</v>
      </c>
    </row>
    <row r="21" spans="1:11" ht="15">
      <c r="A21" s="84">
        <v>13</v>
      </c>
      <c r="B21" s="228" t="s">
        <v>706</v>
      </c>
      <c r="C21" s="716">
        <v>7</v>
      </c>
      <c r="D21" s="716">
        <v>78</v>
      </c>
      <c r="E21" s="716">
        <v>467</v>
      </c>
      <c r="F21" s="716">
        <v>3</v>
      </c>
      <c r="G21" s="716">
        <v>29</v>
      </c>
      <c r="H21" s="716">
        <v>467</v>
      </c>
      <c r="I21" s="717">
        <v>0.54790000000000005</v>
      </c>
      <c r="J21" s="731">
        <v>24968</v>
      </c>
      <c r="K21" s="388">
        <v>0</v>
      </c>
    </row>
    <row r="22" spans="1:11" ht="15">
      <c r="A22" s="84">
        <v>14</v>
      </c>
      <c r="B22" s="228" t="s">
        <v>707</v>
      </c>
      <c r="C22" s="716">
        <v>0</v>
      </c>
      <c r="D22" s="716">
        <v>0</v>
      </c>
      <c r="E22" s="716">
        <v>0</v>
      </c>
      <c r="F22" s="716">
        <v>0</v>
      </c>
      <c r="G22" s="716">
        <v>0</v>
      </c>
      <c r="H22" s="716">
        <v>0</v>
      </c>
      <c r="I22" s="717">
        <v>0</v>
      </c>
      <c r="J22" s="731">
        <v>0</v>
      </c>
      <c r="K22" s="388">
        <v>0</v>
      </c>
    </row>
    <row r="23" spans="1:11" ht="15">
      <c r="A23" s="84">
        <v>15</v>
      </c>
      <c r="B23" s="228" t="s">
        <v>708</v>
      </c>
      <c r="C23" s="716">
        <v>3</v>
      </c>
      <c r="D23" s="716">
        <v>22</v>
      </c>
      <c r="E23" s="716">
        <v>1528</v>
      </c>
      <c r="F23" s="716">
        <v>3</v>
      </c>
      <c r="G23" s="716">
        <v>22</v>
      </c>
      <c r="H23" s="716">
        <v>1528</v>
      </c>
      <c r="I23" s="717">
        <v>0.23579999999999998</v>
      </c>
      <c r="J23" s="731">
        <v>10763</v>
      </c>
      <c r="K23" s="388">
        <v>0</v>
      </c>
    </row>
    <row r="24" spans="1:11" ht="15">
      <c r="A24" s="84">
        <v>16</v>
      </c>
      <c r="B24" s="230" t="s">
        <v>709</v>
      </c>
      <c r="C24" s="716">
        <v>7</v>
      </c>
      <c r="D24" s="716">
        <v>43</v>
      </c>
      <c r="E24" s="716">
        <v>752</v>
      </c>
      <c r="F24" s="716">
        <v>7</v>
      </c>
      <c r="G24" s="716"/>
      <c r="H24" s="716">
        <v>752</v>
      </c>
      <c r="I24" s="717">
        <v>5.0129999999999999</v>
      </c>
      <c r="J24" s="731">
        <v>228258</v>
      </c>
      <c r="K24" s="388">
        <v>0</v>
      </c>
    </row>
    <row r="25" spans="1:11" ht="15">
      <c r="A25" s="84">
        <v>17</v>
      </c>
      <c r="B25" s="230" t="s">
        <v>710</v>
      </c>
      <c r="C25" s="777">
        <v>8</v>
      </c>
      <c r="D25" s="777">
        <v>46</v>
      </c>
      <c r="E25" s="733">
        <v>3047</v>
      </c>
      <c r="F25" s="733">
        <v>7</v>
      </c>
      <c r="G25" s="733">
        <v>41</v>
      </c>
      <c r="H25" s="733">
        <v>4130</v>
      </c>
      <c r="I25" s="775">
        <v>0.48</v>
      </c>
      <c r="J25" s="776">
        <v>21893</v>
      </c>
      <c r="K25" s="388">
        <v>0</v>
      </c>
    </row>
    <row r="26" spans="1:11" ht="15">
      <c r="A26" s="84">
        <v>18</v>
      </c>
      <c r="B26" s="230" t="s">
        <v>711</v>
      </c>
      <c r="C26" s="716">
        <v>13</v>
      </c>
      <c r="D26" s="716">
        <v>207</v>
      </c>
      <c r="E26" s="716">
        <v>4030</v>
      </c>
      <c r="F26" s="716">
        <v>17</v>
      </c>
      <c r="G26" s="716">
        <v>210</v>
      </c>
      <c r="H26" s="716">
        <v>4033</v>
      </c>
      <c r="I26" s="717">
        <v>24.97</v>
      </c>
      <c r="J26" s="731">
        <v>726912</v>
      </c>
      <c r="K26" s="388">
        <v>0</v>
      </c>
    </row>
    <row r="27" spans="1:11" ht="15">
      <c r="A27" s="84">
        <v>19</v>
      </c>
      <c r="B27" s="230" t="s">
        <v>712</v>
      </c>
      <c r="C27" s="716">
        <v>2</v>
      </c>
      <c r="D27" s="716">
        <v>21</v>
      </c>
      <c r="E27" s="716">
        <v>189</v>
      </c>
      <c r="F27" s="716">
        <v>2</v>
      </c>
      <c r="G27" s="716">
        <v>21</v>
      </c>
      <c r="H27" s="716">
        <v>189</v>
      </c>
      <c r="I27" s="717">
        <v>1.4999999999999999E-2</v>
      </c>
      <c r="J27" s="731">
        <v>6942</v>
      </c>
      <c r="K27" s="388">
        <v>0</v>
      </c>
    </row>
    <row r="28" spans="1:11" ht="15">
      <c r="A28" s="84">
        <v>20</v>
      </c>
      <c r="B28" s="230" t="s">
        <v>713</v>
      </c>
      <c r="C28" s="716">
        <v>9</v>
      </c>
      <c r="D28" s="716">
        <v>65</v>
      </c>
      <c r="E28" s="716">
        <v>521</v>
      </c>
      <c r="F28" s="716">
        <v>9</v>
      </c>
      <c r="G28" s="716">
        <v>65</v>
      </c>
      <c r="H28" s="716">
        <v>521</v>
      </c>
      <c r="I28" s="717">
        <v>0.04</v>
      </c>
      <c r="J28" s="731">
        <v>18349</v>
      </c>
      <c r="K28" s="388">
        <v>0</v>
      </c>
    </row>
    <row r="29" spans="1:11" ht="15">
      <c r="A29" s="84">
        <v>21</v>
      </c>
      <c r="B29" s="230" t="s">
        <v>714</v>
      </c>
      <c r="C29" s="716">
        <v>6</v>
      </c>
      <c r="D29" s="716">
        <v>143</v>
      </c>
      <c r="E29" s="716">
        <v>1000</v>
      </c>
      <c r="F29" s="716">
        <v>6</v>
      </c>
      <c r="G29" s="716">
        <v>143</v>
      </c>
      <c r="H29" s="716">
        <v>1000</v>
      </c>
      <c r="I29" s="717">
        <v>1.63</v>
      </c>
      <c r="J29" s="731">
        <v>74349</v>
      </c>
      <c r="K29" s="388">
        <v>0</v>
      </c>
    </row>
    <row r="30" spans="1:11" ht="15">
      <c r="A30" s="84">
        <v>22</v>
      </c>
      <c r="B30" s="230" t="s">
        <v>715</v>
      </c>
      <c r="C30" s="716">
        <v>16</v>
      </c>
      <c r="D30" s="716">
        <v>62</v>
      </c>
      <c r="E30" s="716">
        <v>1505</v>
      </c>
      <c r="F30" s="716">
        <v>16</v>
      </c>
      <c r="G30" s="716">
        <v>62</v>
      </c>
      <c r="H30" s="716">
        <v>1505</v>
      </c>
      <c r="I30" s="717">
        <v>1.1317999999999999</v>
      </c>
      <c r="J30" s="731">
        <v>52000</v>
      </c>
      <c r="K30" s="388">
        <v>0</v>
      </c>
    </row>
    <row r="31" spans="1:11" ht="15">
      <c r="A31" s="84">
        <v>23</v>
      </c>
      <c r="B31" s="230" t="s">
        <v>716</v>
      </c>
      <c r="C31" s="729">
        <v>59</v>
      </c>
      <c r="D31" s="729">
        <v>788</v>
      </c>
      <c r="E31" s="716">
        <v>7311</v>
      </c>
      <c r="F31" s="716">
        <v>62</v>
      </c>
      <c r="G31" s="716">
        <v>788</v>
      </c>
      <c r="H31" s="716">
        <v>7583</v>
      </c>
      <c r="I31" s="717">
        <v>12.64725</v>
      </c>
      <c r="J31" s="731">
        <v>577000</v>
      </c>
      <c r="K31" s="388">
        <v>0</v>
      </c>
    </row>
    <row r="32" spans="1:11" ht="15">
      <c r="A32" s="84">
        <v>24</v>
      </c>
      <c r="B32" s="230" t="s">
        <v>717</v>
      </c>
      <c r="C32" s="729">
        <v>2</v>
      </c>
      <c r="D32" s="729">
        <v>5</v>
      </c>
      <c r="E32" s="716">
        <v>215</v>
      </c>
      <c r="F32" s="716">
        <v>0</v>
      </c>
      <c r="G32" s="716">
        <v>0</v>
      </c>
      <c r="H32" s="716">
        <v>0</v>
      </c>
      <c r="I32" s="717">
        <v>0</v>
      </c>
      <c r="J32" s="731">
        <v>0</v>
      </c>
      <c r="K32" s="388">
        <v>0</v>
      </c>
    </row>
    <row r="33" spans="1:11" ht="15">
      <c r="A33" s="84">
        <v>25</v>
      </c>
      <c r="B33" s="230" t="s">
        <v>718</v>
      </c>
      <c r="C33" s="729">
        <v>7</v>
      </c>
      <c r="D33" s="729">
        <v>388</v>
      </c>
      <c r="E33" s="716">
        <v>1356</v>
      </c>
      <c r="F33" s="716">
        <v>7</v>
      </c>
      <c r="G33" s="716">
        <v>388</v>
      </c>
      <c r="H33" s="716">
        <v>1356</v>
      </c>
      <c r="I33" s="717">
        <v>16.035299999999999</v>
      </c>
      <c r="J33" s="731">
        <v>730140</v>
      </c>
      <c r="K33" s="388">
        <v>0</v>
      </c>
    </row>
    <row r="34" spans="1:11" ht="15">
      <c r="A34" s="84">
        <v>26</v>
      </c>
      <c r="B34" s="230" t="s">
        <v>719</v>
      </c>
      <c r="C34" s="729">
        <v>0</v>
      </c>
      <c r="D34" s="729">
        <v>0</v>
      </c>
      <c r="E34" s="716">
        <v>0</v>
      </c>
      <c r="F34" s="716">
        <v>0</v>
      </c>
      <c r="G34" s="716">
        <v>0</v>
      </c>
      <c r="H34" s="716">
        <v>0</v>
      </c>
      <c r="I34" s="717">
        <v>0</v>
      </c>
      <c r="J34" s="731">
        <v>0</v>
      </c>
      <c r="K34" s="388">
        <v>0</v>
      </c>
    </row>
    <row r="35" spans="1:11" ht="15">
      <c r="A35" s="84">
        <v>27</v>
      </c>
      <c r="B35" s="230" t="s">
        <v>720</v>
      </c>
      <c r="C35" s="716">
        <v>0</v>
      </c>
      <c r="D35" s="716">
        <v>0</v>
      </c>
      <c r="E35" s="716">
        <v>0</v>
      </c>
      <c r="F35" s="716">
        <v>0</v>
      </c>
      <c r="G35" s="716">
        <v>0</v>
      </c>
      <c r="H35" s="716">
        <v>0</v>
      </c>
      <c r="I35" s="717">
        <v>0</v>
      </c>
      <c r="J35" s="731">
        <v>0</v>
      </c>
      <c r="K35" s="388">
        <v>0</v>
      </c>
    </row>
    <row r="36" spans="1:11" ht="15">
      <c r="A36" s="84">
        <v>28</v>
      </c>
      <c r="B36" s="230" t="s">
        <v>721</v>
      </c>
      <c r="C36" s="716">
        <v>0</v>
      </c>
      <c r="D36" s="716">
        <v>0</v>
      </c>
      <c r="E36" s="716">
        <v>0</v>
      </c>
      <c r="F36" s="716">
        <v>0</v>
      </c>
      <c r="G36" s="716">
        <v>0</v>
      </c>
      <c r="H36" s="716">
        <v>0</v>
      </c>
      <c r="I36" s="717">
        <v>0</v>
      </c>
      <c r="J36" s="731">
        <v>0</v>
      </c>
      <c r="K36" s="388">
        <v>0</v>
      </c>
    </row>
    <row r="37" spans="1:11" ht="15">
      <c r="A37" s="84">
        <v>29</v>
      </c>
      <c r="B37" s="230" t="s">
        <v>722</v>
      </c>
      <c r="C37" s="716">
        <v>0</v>
      </c>
      <c r="D37" s="716">
        <v>0</v>
      </c>
      <c r="E37" s="716">
        <v>0</v>
      </c>
      <c r="F37" s="716">
        <v>0</v>
      </c>
      <c r="G37" s="716">
        <v>0</v>
      </c>
      <c r="H37" s="716">
        <v>0</v>
      </c>
      <c r="I37" s="717">
        <v>0</v>
      </c>
      <c r="J37" s="731">
        <v>0</v>
      </c>
      <c r="K37" s="388">
        <v>0</v>
      </c>
    </row>
    <row r="38" spans="1:11" ht="15">
      <c r="A38" s="84">
        <v>30</v>
      </c>
      <c r="B38" s="230" t="s">
        <v>723</v>
      </c>
      <c r="C38" s="716">
        <v>0</v>
      </c>
      <c r="D38" s="716">
        <v>0</v>
      </c>
      <c r="E38" s="716">
        <v>0</v>
      </c>
      <c r="F38" s="716">
        <v>0</v>
      </c>
      <c r="G38" s="716">
        <v>0</v>
      </c>
      <c r="H38" s="716">
        <v>0</v>
      </c>
      <c r="I38" s="717">
        <v>0</v>
      </c>
      <c r="J38" s="731">
        <v>0</v>
      </c>
      <c r="K38" s="388">
        <v>0</v>
      </c>
    </row>
    <row r="39" spans="1:11">
      <c r="A39" s="429"/>
      <c r="B39" s="406" t="s">
        <v>724</v>
      </c>
      <c r="C39" s="715">
        <f t="shared" ref="C39:K39" si="0">SUM(C9:C38)</f>
        <v>293</v>
      </c>
      <c r="D39" s="715">
        <f t="shared" si="0"/>
        <v>4089</v>
      </c>
      <c r="E39" s="715">
        <f t="shared" si="0"/>
        <v>45624</v>
      </c>
      <c r="F39" s="715">
        <f t="shared" si="0"/>
        <v>260</v>
      </c>
      <c r="G39" s="715">
        <f t="shared" si="0"/>
        <v>3636</v>
      </c>
      <c r="H39" s="715">
        <f t="shared" si="0"/>
        <v>44336</v>
      </c>
      <c r="I39" s="730">
        <f t="shared" si="0"/>
        <v>96.750554999999991</v>
      </c>
      <c r="J39" s="390">
        <f t="shared" si="0"/>
        <v>3952917</v>
      </c>
      <c r="K39" s="730">
        <f t="shared" si="0"/>
        <v>0</v>
      </c>
    </row>
    <row r="40" spans="1:11">
      <c r="I40" s="544"/>
    </row>
    <row r="41" spans="1:11" ht="16.5">
      <c r="A41" s="1143" t="s">
        <v>1020</v>
      </c>
      <c r="B41" s="1143"/>
      <c r="C41" s="1143"/>
      <c r="D41" s="1143"/>
      <c r="E41" s="1143"/>
      <c r="F41" s="1143"/>
      <c r="G41" s="1143"/>
      <c r="H41" s="1143"/>
      <c r="I41" s="1143"/>
      <c r="J41" s="1143"/>
      <c r="K41" s="1143"/>
    </row>
    <row r="42" spans="1:11" ht="12.75" customHeight="1">
      <c r="A42" s="151"/>
      <c r="B42" s="151"/>
      <c r="C42" s="151"/>
      <c r="D42" s="151"/>
      <c r="E42" s="151"/>
      <c r="F42" s="151"/>
    </row>
    <row r="43" spans="1:11" ht="12.75" customHeight="1">
      <c r="A43" s="151" t="s">
        <v>11</v>
      </c>
      <c r="B43" s="151"/>
      <c r="C43" s="151"/>
      <c r="D43" s="151"/>
      <c r="E43" s="151"/>
      <c r="F43" s="151"/>
      <c r="G43" s="1016" t="s">
        <v>12</v>
      </c>
      <c r="H43" s="1016"/>
      <c r="I43" s="1016"/>
      <c r="J43" s="1016"/>
      <c r="K43" s="1016"/>
    </row>
    <row r="44" spans="1:11" ht="12.75" customHeight="1">
      <c r="A44" s="151"/>
      <c r="B44" s="151"/>
      <c r="C44" s="151"/>
      <c r="D44" s="151"/>
      <c r="E44" s="151"/>
      <c r="F44" s="151"/>
      <c r="G44" s="1016" t="s">
        <v>13</v>
      </c>
      <c r="H44" s="1016"/>
      <c r="I44" s="1016"/>
      <c r="J44" s="1016"/>
      <c r="K44" s="1016"/>
    </row>
    <row r="45" spans="1:11" ht="12.75" customHeight="1">
      <c r="F45" s="151"/>
      <c r="H45" s="152" t="s">
        <v>86</v>
      </c>
      <c r="I45" s="627"/>
      <c r="J45" s="627"/>
    </row>
    <row r="46" spans="1:11">
      <c r="H46" s="153" t="s">
        <v>83</v>
      </c>
      <c r="I46" s="628"/>
      <c r="J46" s="628"/>
    </row>
  </sheetData>
  <mergeCells count="14">
    <mergeCell ref="G44:K44"/>
    <mergeCell ref="A6:A7"/>
    <mergeCell ref="B6:B7"/>
    <mergeCell ref="C6:E6"/>
    <mergeCell ref="F6:H6"/>
    <mergeCell ref="A1:H1"/>
    <mergeCell ref="A2:H2"/>
    <mergeCell ref="A4:H4"/>
    <mergeCell ref="K6:K7"/>
    <mergeCell ref="G43:K43"/>
    <mergeCell ref="G5:K5"/>
    <mergeCell ref="I6:I7"/>
    <mergeCell ref="J6:J7"/>
    <mergeCell ref="A41:K41"/>
  </mergeCells>
  <printOptions horizontalCentered="1"/>
  <pageMargins left="0.70866141732283472" right="0.70866141732283472" top="0.23622047244094491" bottom="0" header="0.31496062992125984" footer="0.31496062992125984"/>
  <pageSetup paperSize="9" scale="83" orientation="landscape" r:id="rId1"/>
  <drawing r:id="rId2"/>
</worksheet>
</file>

<file path=xl/worksheets/sheet44.xml><?xml version="1.0" encoding="utf-8"?>
<worksheet xmlns="http://schemas.openxmlformats.org/spreadsheetml/2006/main" xmlns:r="http://schemas.openxmlformats.org/officeDocument/2006/relationships">
  <sheetPr>
    <pageSetUpPr fitToPage="1"/>
  </sheetPr>
  <dimension ref="A1:P51"/>
  <sheetViews>
    <sheetView topLeftCell="A19" zoomScaleSheetLayoutView="73" workbookViewId="0">
      <selection activeCell="J45" sqref="J45"/>
    </sheetView>
  </sheetViews>
  <sheetFormatPr defaultRowHeight="12.75"/>
  <cols>
    <col min="1" max="1" width="5.7109375" customWidth="1"/>
    <col min="2" max="2" width="16.85546875" customWidth="1"/>
    <col min="3" max="4" width="12.7109375" customWidth="1"/>
    <col min="5" max="5" width="14.42578125" customWidth="1"/>
    <col min="6" max="6" width="17" customWidth="1"/>
    <col min="7" max="7" width="14.140625" customWidth="1"/>
    <col min="8" max="8" width="17" customWidth="1"/>
    <col min="9" max="9" width="13" customWidth="1"/>
    <col min="10" max="10" width="17" customWidth="1"/>
    <col min="11" max="11" width="11.28515625" customWidth="1"/>
    <col min="12" max="12" width="19.28515625" customWidth="1"/>
  </cols>
  <sheetData>
    <row r="1" spans="1:16" ht="15">
      <c r="A1" s="71"/>
      <c r="B1" s="71"/>
      <c r="C1" s="71"/>
      <c r="D1" s="71"/>
      <c r="E1" s="71"/>
      <c r="F1" s="71"/>
      <c r="G1" s="71"/>
      <c r="H1" s="71"/>
      <c r="K1" s="1026" t="s">
        <v>87</v>
      </c>
      <c r="L1" s="1026"/>
    </row>
    <row r="2" spans="1:16" ht="15.75">
      <c r="A2" s="1144" t="s">
        <v>0</v>
      </c>
      <c r="B2" s="1144"/>
      <c r="C2" s="1144"/>
      <c r="D2" s="1144"/>
      <c r="E2" s="1144"/>
      <c r="F2" s="1144"/>
      <c r="G2" s="1144"/>
      <c r="H2" s="1144"/>
      <c r="I2" s="1144"/>
      <c r="J2" s="1144"/>
      <c r="K2" s="1144"/>
      <c r="L2" s="1144"/>
    </row>
    <row r="3" spans="1:16" ht="20.25">
      <c r="A3" s="1011" t="s">
        <v>822</v>
      </c>
      <c r="B3" s="1011"/>
      <c r="C3" s="1011"/>
      <c r="D3" s="1011"/>
      <c r="E3" s="1011"/>
      <c r="F3" s="1011"/>
      <c r="G3" s="1011"/>
      <c r="H3" s="1011"/>
      <c r="I3" s="1011"/>
      <c r="J3" s="1011"/>
      <c r="K3" s="1011"/>
      <c r="L3" s="1011"/>
    </row>
    <row r="4" spans="1:16" ht="15.75">
      <c r="A4" s="1012" t="s">
        <v>888</v>
      </c>
      <c r="B4" s="1012"/>
      <c r="C4" s="1012"/>
      <c r="D4" s="1012"/>
      <c r="E4" s="1012"/>
      <c r="F4" s="1012"/>
      <c r="G4" s="1012"/>
      <c r="H4" s="1012"/>
      <c r="I4" s="1012"/>
      <c r="J4" s="1012"/>
      <c r="K4" s="1012"/>
      <c r="L4" s="1012"/>
    </row>
    <row r="5" spans="1:16">
      <c r="A5" s="71"/>
      <c r="B5" s="71"/>
      <c r="C5" s="71"/>
      <c r="D5" s="71"/>
      <c r="E5" s="71"/>
      <c r="F5" s="71"/>
      <c r="G5" s="71"/>
      <c r="H5" s="71"/>
      <c r="I5" s="71"/>
      <c r="J5" s="71"/>
      <c r="K5" s="71"/>
      <c r="L5" s="71"/>
    </row>
    <row r="6" spans="1:16">
      <c r="A6" s="911" t="s">
        <v>744</v>
      </c>
      <c r="B6" s="911"/>
      <c r="C6" s="71"/>
      <c r="D6" s="71"/>
      <c r="E6" s="71"/>
      <c r="F6" s="71"/>
      <c r="G6" s="71"/>
      <c r="H6" s="216"/>
      <c r="I6" s="71"/>
      <c r="J6" s="71"/>
      <c r="K6" s="71"/>
      <c r="L6" s="71"/>
    </row>
    <row r="7" spans="1:16" ht="18">
      <c r="A7" s="74"/>
      <c r="B7" s="74"/>
      <c r="C7" s="71"/>
      <c r="D7" s="71"/>
      <c r="E7" s="71"/>
      <c r="F7" s="71"/>
      <c r="G7" s="71"/>
      <c r="H7" s="71"/>
      <c r="I7" s="89"/>
      <c r="J7" s="107"/>
      <c r="K7" s="89" t="s">
        <v>977</v>
      </c>
      <c r="L7" s="71"/>
    </row>
    <row r="8" spans="1:16" ht="27.75" customHeight="1">
      <c r="A8" s="1145" t="s">
        <v>235</v>
      </c>
      <c r="B8" s="1145" t="s">
        <v>234</v>
      </c>
      <c r="C8" s="893" t="s">
        <v>531</v>
      </c>
      <c r="D8" s="893" t="s">
        <v>532</v>
      </c>
      <c r="E8" s="1149" t="s">
        <v>533</v>
      </c>
      <c r="F8" s="1149"/>
      <c r="G8" s="1149" t="s">
        <v>486</v>
      </c>
      <c r="H8" s="1149"/>
      <c r="I8" s="1149" t="s">
        <v>245</v>
      </c>
      <c r="J8" s="1149"/>
      <c r="K8" s="1150" t="s">
        <v>249</v>
      </c>
      <c r="L8" s="1150"/>
    </row>
    <row r="9" spans="1:16" ht="25.5">
      <c r="A9" s="1146"/>
      <c r="B9" s="1146"/>
      <c r="C9" s="893"/>
      <c r="D9" s="893"/>
      <c r="E9" s="350" t="s">
        <v>233</v>
      </c>
      <c r="F9" s="350" t="s">
        <v>211</v>
      </c>
      <c r="G9" s="350" t="s">
        <v>233</v>
      </c>
      <c r="H9" s="350" t="s">
        <v>211</v>
      </c>
      <c r="I9" s="350" t="s">
        <v>233</v>
      </c>
      <c r="J9" s="350" t="s">
        <v>211</v>
      </c>
      <c r="K9" s="350" t="s">
        <v>233</v>
      </c>
      <c r="L9" s="350" t="s">
        <v>211</v>
      </c>
    </row>
    <row r="10" spans="1:16" s="12" customFormat="1">
      <c r="A10" s="428">
        <v>1</v>
      </c>
      <c r="B10" s="428">
        <v>2</v>
      </c>
      <c r="C10" s="428">
        <v>3</v>
      </c>
      <c r="D10" s="428">
        <v>4</v>
      </c>
      <c r="E10" s="428">
        <v>5</v>
      </c>
      <c r="F10" s="428">
        <v>6</v>
      </c>
      <c r="G10" s="428">
        <v>7</v>
      </c>
      <c r="H10" s="428">
        <v>8</v>
      </c>
      <c r="I10" s="428">
        <v>9</v>
      </c>
      <c r="J10" s="428">
        <v>10</v>
      </c>
      <c r="K10" s="428">
        <v>11</v>
      </c>
      <c r="L10" s="428">
        <v>12</v>
      </c>
    </row>
    <row r="11" spans="1:16" s="12" customFormat="1">
      <c r="A11" s="84">
        <v>1</v>
      </c>
      <c r="B11" s="228" t="s">
        <v>694</v>
      </c>
      <c r="C11" s="322">
        <v>1660</v>
      </c>
      <c r="D11" s="322">
        <v>133853</v>
      </c>
      <c r="E11" s="322">
        <v>542</v>
      </c>
      <c r="F11" s="322">
        <v>49637</v>
      </c>
      <c r="G11" s="322">
        <v>1660</v>
      </c>
      <c r="H11" s="322">
        <v>134865</v>
      </c>
      <c r="I11" s="322">
        <v>1660</v>
      </c>
      <c r="J11" s="322">
        <v>134865</v>
      </c>
      <c r="K11" s="322">
        <v>0</v>
      </c>
      <c r="L11" s="322">
        <v>0</v>
      </c>
      <c r="O11" s="12">
        <v>1660</v>
      </c>
      <c r="P11" s="12">
        <f>C11-O11</f>
        <v>0</v>
      </c>
    </row>
    <row r="12" spans="1:16" s="12" customFormat="1">
      <c r="A12" s="84">
        <v>2</v>
      </c>
      <c r="B12" s="228" t="s">
        <v>695</v>
      </c>
      <c r="C12" s="322">
        <v>2907</v>
      </c>
      <c r="D12" s="322">
        <v>286574</v>
      </c>
      <c r="E12" s="322">
        <v>1657</v>
      </c>
      <c r="F12" s="322">
        <v>163348</v>
      </c>
      <c r="G12" s="322">
        <v>796</v>
      </c>
      <c r="H12" s="322">
        <v>68606</v>
      </c>
      <c r="I12" s="322">
        <v>495</v>
      </c>
      <c r="J12" s="322">
        <v>42535</v>
      </c>
      <c r="K12" s="322">
        <v>0</v>
      </c>
      <c r="L12" s="322">
        <v>0</v>
      </c>
      <c r="O12" s="12">
        <v>2907</v>
      </c>
      <c r="P12" s="12">
        <f t="shared" ref="P12:P40" si="0">C12-O12</f>
        <v>0</v>
      </c>
    </row>
    <row r="13" spans="1:16" s="12" customFormat="1">
      <c r="A13" s="84">
        <v>3</v>
      </c>
      <c r="B13" s="228" t="s">
        <v>696</v>
      </c>
      <c r="C13" s="322">
        <v>1824</v>
      </c>
      <c r="D13" s="322">
        <v>151572</v>
      </c>
      <c r="E13" s="322">
        <v>967</v>
      </c>
      <c r="F13" s="322">
        <v>79769</v>
      </c>
      <c r="G13" s="322">
        <v>1712</v>
      </c>
      <c r="H13" s="322">
        <v>136317</v>
      </c>
      <c r="I13" s="322">
        <v>1602</v>
      </c>
      <c r="J13" s="322">
        <v>144751</v>
      </c>
      <c r="K13" s="322">
        <v>112</v>
      </c>
      <c r="L13" s="322">
        <v>112</v>
      </c>
      <c r="O13" s="12">
        <v>1824</v>
      </c>
      <c r="P13" s="12">
        <f t="shared" si="0"/>
        <v>0</v>
      </c>
    </row>
    <row r="14" spans="1:16" s="12" customFormat="1">
      <c r="A14" s="84">
        <v>4</v>
      </c>
      <c r="B14" s="228" t="s">
        <v>697</v>
      </c>
      <c r="C14" s="322">
        <v>1927</v>
      </c>
      <c r="D14" s="322">
        <v>184739</v>
      </c>
      <c r="E14" s="322">
        <v>1198</v>
      </c>
      <c r="F14" s="322">
        <v>89874</v>
      </c>
      <c r="G14" s="322">
        <v>1882</v>
      </c>
      <c r="H14" s="322">
        <v>152363</v>
      </c>
      <c r="I14" s="322">
        <v>1910</v>
      </c>
      <c r="J14" s="322">
        <v>170718</v>
      </c>
      <c r="K14" s="322">
        <v>571</v>
      </c>
      <c r="L14" s="322">
        <v>1726</v>
      </c>
      <c r="O14" s="12">
        <v>1927</v>
      </c>
      <c r="P14" s="12">
        <f t="shared" si="0"/>
        <v>0</v>
      </c>
    </row>
    <row r="15" spans="1:16" s="12" customFormat="1">
      <c r="A15" s="84">
        <v>5</v>
      </c>
      <c r="B15" s="228" t="s">
        <v>698</v>
      </c>
      <c r="C15" s="322">
        <v>2427</v>
      </c>
      <c r="D15" s="322">
        <v>219639</v>
      </c>
      <c r="E15" s="322">
        <v>1235</v>
      </c>
      <c r="F15" s="322">
        <v>115583</v>
      </c>
      <c r="G15" s="322">
        <v>1855</v>
      </c>
      <c r="H15" s="322">
        <v>172586</v>
      </c>
      <c r="I15" s="322">
        <v>1283</v>
      </c>
      <c r="J15" s="322">
        <v>115625</v>
      </c>
      <c r="K15" s="322">
        <v>0</v>
      </c>
      <c r="L15" s="322">
        <v>0</v>
      </c>
      <c r="O15" s="12">
        <v>2427</v>
      </c>
      <c r="P15" s="12">
        <f t="shared" si="0"/>
        <v>0</v>
      </c>
    </row>
    <row r="16" spans="1:16" s="12" customFormat="1">
      <c r="A16" s="84">
        <v>6</v>
      </c>
      <c r="B16" s="228" t="s">
        <v>699</v>
      </c>
      <c r="C16" s="499">
        <v>807</v>
      </c>
      <c r="D16" s="322">
        <v>60554</v>
      </c>
      <c r="E16" s="322">
        <v>804</v>
      </c>
      <c r="F16" s="322">
        <v>60554</v>
      </c>
      <c r="G16" s="322">
        <v>804</v>
      </c>
      <c r="H16" s="322">
        <v>60554</v>
      </c>
      <c r="I16" s="322">
        <v>804</v>
      </c>
      <c r="J16" s="322">
        <v>60554</v>
      </c>
      <c r="K16" s="322">
        <v>804</v>
      </c>
      <c r="L16" s="322">
        <v>890</v>
      </c>
      <c r="O16" s="12">
        <v>804</v>
      </c>
      <c r="P16" s="12">
        <f t="shared" si="0"/>
        <v>3</v>
      </c>
    </row>
    <row r="17" spans="1:16" s="12" customFormat="1">
      <c r="A17" s="84">
        <v>7</v>
      </c>
      <c r="B17" s="228" t="s">
        <v>700</v>
      </c>
      <c r="C17" s="322">
        <v>2404</v>
      </c>
      <c r="D17" s="322">
        <v>193126</v>
      </c>
      <c r="E17" s="322">
        <v>2386</v>
      </c>
      <c r="F17" s="322">
        <v>191289</v>
      </c>
      <c r="G17" s="322">
        <v>2404</v>
      </c>
      <c r="H17" s="322">
        <v>192182</v>
      </c>
      <c r="I17" s="322">
        <v>2404</v>
      </c>
      <c r="J17" s="322">
        <v>190330</v>
      </c>
      <c r="K17" s="322">
        <v>606</v>
      </c>
      <c r="L17" s="322">
        <v>2270</v>
      </c>
      <c r="O17" s="12">
        <v>2404</v>
      </c>
      <c r="P17" s="12">
        <f t="shared" si="0"/>
        <v>0</v>
      </c>
    </row>
    <row r="18" spans="1:16" s="12" customFormat="1">
      <c r="A18" s="84">
        <v>8</v>
      </c>
      <c r="B18" s="228" t="s">
        <v>701</v>
      </c>
      <c r="C18" s="322">
        <v>598</v>
      </c>
      <c r="D18" s="322">
        <v>35822</v>
      </c>
      <c r="E18" s="322">
        <v>598</v>
      </c>
      <c r="F18" s="322">
        <v>36728</v>
      </c>
      <c r="G18" s="322">
        <v>598</v>
      </c>
      <c r="H18" s="322">
        <v>21311</v>
      </c>
      <c r="I18" s="322">
        <v>598</v>
      </c>
      <c r="J18" s="322">
        <v>21311</v>
      </c>
      <c r="K18" s="322">
        <v>0</v>
      </c>
      <c r="L18" s="322">
        <v>0</v>
      </c>
      <c r="O18" s="12">
        <v>598</v>
      </c>
      <c r="P18" s="12">
        <f t="shared" si="0"/>
        <v>0</v>
      </c>
    </row>
    <row r="19" spans="1:16" s="12" customFormat="1">
      <c r="A19" s="84">
        <v>9</v>
      </c>
      <c r="B19" s="228" t="s">
        <v>702</v>
      </c>
      <c r="C19" s="322">
        <v>1557</v>
      </c>
      <c r="D19" s="322">
        <v>126029</v>
      </c>
      <c r="E19" s="322">
        <v>1568</v>
      </c>
      <c r="F19" s="322">
        <v>126029</v>
      </c>
      <c r="G19" s="322">
        <v>1568</v>
      </c>
      <c r="H19" s="322">
        <v>126029</v>
      </c>
      <c r="I19" s="322">
        <v>1568</v>
      </c>
      <c r="J19" s="322">
        <v>126029</v>
      </c>
      <c r="K19" s="322">
        <v>0</v>
      </c>
      <c r="L19" s="322">
        <v>0</v>
      </c>
      <c r="O19" s="12">
        <v>1568</v>
      </c>
      <c r="P19" s="12">
        <f t="shared" si="0"/>
        <v>-11</v>
      </c>
    </row>
    <row r="20" spans="1:16" s="12" customFormat="1">
      <c r="A20" s="84">
        <v>10</v>
      </c>
      <c r="B20" s="228" t="s">
        <v>703</v>
      </c>
      <c r="C20" s="322">
        <v>1416</v>
      </c>
      <c r="D20" s="322">
        <v>81605</v>
      </c>
      <c r="E20" s="322">
        <v>1416</v>
      </c>
      <c r="F20" s="322">
        <v>80605</v>
      </c>
      <c r="G20" s="322">
        <v>1416</v>
      </c>
      <c r="H20" s="322">
        <v>85775</v>
      </c>
      <c r="I20" s="322">
        <v>1416</v>
      </c>
      <c r="J20" s="322">
        <v>85775</v>
      </c>
      <c r="K20" s="322">
        <v>0</v>
      </c>
      <c r="L20" s="322">
        <v>0</v>
      </c>
      <c r="O20" s="12">
        <v>1416</v>
      </c>
      <c r="P20" s="12">
        <f t="shared" si="0"/>
        <v>0</v>
      </c>
    </row>
    <row r="21" spans="1:16" s="12" customFormat="1">
      <c r="A21" s="84">
        <v>11</v>
      </c>
      <c r="B21" s="228" t="s">
        <v>704</v>
      </c>
      <c r="C21" s="322">
        <v>3594</v>
      </c>
      <c r="D21" s="322">
        <v>360962</v>
      </c>
      <c r="E21" s="322">
        <v>3119</v>
      </c>
      <c r="F21" s="322">
        <v>300438</v>
      </c>
      <c r="G21" s="322">
        <v>3622</v>
      </c>
      <c r="H21" s="322">
        <v>348937</v>
      </c>
      <c r="I21" s="322">
        <v>3178</v>
      </c>
      <c r="J21" s="322">
        <v>329152</v>
      </c>
      <c r="K21" s="322">
        <v>2518</v>
      </c>
      <c r="L21" s="323">
        <v>9310</v>
      </c>
      <c r="O21" s="12">
        <v>3594</v>
      </c>
      <c r="P21" s="12">
        <f t="shared" si="0"/>
        <v>0</v>
      </c>
    </row>
    <row r="22" spans="1:16" s="12" customFormat="1" ht="15" customHeight="1">
      <c r="A22" s="84">
        <v>12</v>
      </c>
      <c r="B22" s="228" t="s">
        <v>705</v>
      </c>
      <c r="C22" s="322">
        <v>1532</v>
      </c>
      <c r="D22" s="322">
        <v>85566</v>
      </c>
      <c r="E22" s="322">
        <v>1532</v>
      </c>
      <c r="F22" s="322">
        <v>68462</v>
      </c>
      <c r="G22" s="322">
        <v>1532</v>
      </c>
      <c r="H22" s="322">
        <v>38502</v>
      </c>
      <c r="I22" s="322">
        <v>1532</v>
      </c>
      <c r="J22" s="322">
        <v>34225</v>
      </c>
      <c r="K22" s="322">
        <v>0</v>
      </c>
      <c r="L22" s="322">
        <v>0</v>
      </c>
      <c r="O22" s="12">
        <v>1532</v>
      </c>
      <c r="P22" s="12">
        <f t="shared" si="0"/>
        <v>0</v>
      </c>
    </row>
    <row r="23" spans="1:16" s="12" customFormat="1">
      <c r="A23" s="84">
        <v>13</v>
      </c>
      <c r="B23" s="228" t="s">
        <v>706</v>
      </c>
      <c r="C23" s="322">
        <v>2544</v>
      </c>
      <c r="D23" s="322">
        <v>203337</v>
      </c>
      <c r="E23" s="322">
        <v>2269</v>
      </c>
      <c r="F23" s="322">
        <v>196818</v>
      </c>
      <c r="G23" s="322">
        <v>1782</v>
      </c>
      <c r="H23" s="322">
        <v>171633</v>
      </c>
      <c r="I23" s="322">
        <v>1782</v>
      </c>
      <c r="J23" s="322">
        <v>171633</v>
      </c>
      <c r="K23" s="322">
        <v>300</v>
      </c>
      <c r="L23" s="322">
        <v>1613</v>
      </c>
      <c r="O23" s="12">
        <v>2544</v>
      </c>
      <c r="P23" s="12">
        <f t="shared" si="0"/>
        <v>0</v>
      </c>
    </row>
    <row r="24" spans="1:16" s="12" customFormat="1">
      <c r="A24" s="84">
        <v>14</v>
      </c>
      <c r="B24" s="228" t="s">
        <v>707</v>
      </c>
      <c r="C24" s="322">
        <v>690</v>
      </c>
      <c r="D24" s="322">
        <v>48671</v>
      </c>
      <c r="E24" s="322">
        <v>690</v>
      </c>
      <c r="F24" s="322">
        <v>48523</v>
      </c>
      <c r="G24" s="322">
        <v>690</v>
      </c>
      <c r="H24" s="322">
        <v>48523</v>
      </c>
      <c r="I24" s="322">
        <v>690</v>
      </c>
      <c r="J24" s="322">
        <v>48523</v>
      </c>
      <c r="K24" s="322">
        <v>0</v>
      </c>
      <c r="L24" s="322">
        <v>0</v>
      </c>
      <c r="O24" s="12">
        <v>690</v>
      </c>
      <c r="P24" s="12">
        <f t="shared" si="0"/>
        <v>0</v>
      </c>
    </row>
    <row r="25" spans="1:16" s="12" customFormat="1">
      <c r="A25" s="84">
        <v>15</v>
      </c>
      <c r="B25" s="228" t="s">
        <v>708</v>
      </c>
      <c r="C25" s="499">
        <v>2470</v>
      </c>
      <c r="D25" s="322">
        <v>217755</v>
      </c>
      <c r="E25" s="322">
        <v>2370</v>
      </c>
      <c r="F25" s="322">
        <v>207155</v>
      </c>
      <c r="G25" s="322">
        <v>2470</v>
      </c>
      <c r="H25" s="322">
        <v>173398</v>
      </c>
      <c r="I25" s="322">
        <v>2470</v>
      </c>
      <c r="J25" s="322">
        <v>210491</v>
      </c>
      <c r="K25" s="322">
        <v>0</v>
      </c>
      <c r="L25" s="322">
        <v>0</v>
      </c>
      <c r="O25" s="12">
        <v>2470</v>
      </c>
      <c r="P25" s="12">
        <f t="shared" si="0"/>
        <v>0</v>
      </c>
    </row>
    <row r="26" spans="1:16">
      <c r="A26" s="84">
        <v>16</v>
      </c>
      <c r="B26" s="230" t="s">
        <v>709</v>
      </c>
      <c r="C26" s="323">
        <v>1951</v>
      </c>
      <c r="D26" s="323">
        <v>126410</v>
      </c>
      <c r="E26" s="323">
        <v>1948</v>
      </c>
      <c r="F26" s="323">
        <v>125791</v>
      </c>
      <c r="G26" s="323">
        <v>1951</v>
      </c>
      <c r="H26" s="323">
        <v>126410</v>
      </c>
      <c r="I26" s="323">
        <v>1951</v>
      </c>
      <c r="J26" s="323">
        <v>126410</v>
      </c>
      <c r="K26" s="323">
        <v>0</v>
      </c>
      <c r="L26" s="323">
        <v>0</v>
      </c>
      <c r="O26">
        <v>1951</v>
      </c>
      <c r="P26" s="12">
        <f t="shared" si="0"/>
        <v>0</v>
      </c>
    </row>
    <row r="27" spans="1:16">
      <c r="A27" s="84">
        <v>17</v>
      </c>
      <c r="B27" s="230" t="s">
        <v>710</v>
      </c>
      <c r="C27" s="323">
        <v>2031</v>
      </c>
      <c r="D27" s="323">
        <v>152364</v>
      </c>
      <c r="E27" s="323">
        <v>1925</v>
      </c>
      <c r="F27" s="323">
        <v>145364</v>
      </c>
      <c r="G27" s="323">
        <v>2215</v>
      </c>
      <c r="H27" s="323">
        <v>959407</v>
      </c>
      <c r="I27" s="323">
        <v>2215</v>
      </c>
      <c r="J27" s="323">
        <v>160314</v>
      </c>
      <c r="K27" s="323">
        <v>0</v>
      </c>
      <c r="L27" s="323">
        <v>0</v>
      </c>
      <c r="O27">
        <v>2031</v>
      </c>
      <c r="P27" s="12">
        <f t="shared" si="0"/>
        <v>0</v>
      </c>
    </row>
    <row r="28" spans="1:16">
      <c r="A28" s="84">
        <v>18</v>
      </c>
      <c r="B28" s="230" t="s">
        <v>711</v>
      </c>
      <c r="C28" s="323">
        <v>2919</v>
      </c>
      <c r="D28" s="323">
        <v>235847</v>
      </c>
      <c r="E28" s="323">
        <v>2919</v>
      </c>
      <c r="F28" s="323">
        <v>235847</v>
      </c>
      <c r="G28" s="323">
        <v>2919</v>
      </c>
      <c r="H28" s="323">
        <v>235847</v>
      </c>
      <c r="I28" s="323">
        <v>2919</v>
      </c>
      <c r="J28" s="323">
        <v>235847</v>
      </c>
      <c r="K28" s="323">
        <v>0</v>
      </c>
      <c r="L28" s="323">
        <v>0</v>
      </c>
      <c r="O28">
        <v>2919</v>
      </c>
      <c r="P28" s="12">
        <f t="shared" si="0"/>
        <v>0</v>
      </c>
    </row>
    <row r="29" spans="1:16">
      <c r="A29" s="84">
        <v>19</v>
      </c>
      <c r="B29" s="230" t="s">
        <v>712</v>
      </c>
      <c r="C29" s="323">
        <v>1580</v>
      </c>
      <c r="D29" s="323">
        <v>150814</v>
      </c>
      <c r="E29" s="323">
        <v>1751</v>
      </c>
      <c r="F29" s="323">
        <v>151282</v>
      </c>
      <c r="G29" s="323">
        <v>1751</v>
      </c>
      <c r="H29" s="323">
        <v>151282</v>
      </c>
      <c r="I29" s="323">
        <v>1751</v>
      </c>
      <c r="J29" s="323">
        <v>151282</v>
      </c>
      <c r="K29" s="323">
        <v>0</v>
      </c>
      <c r="L29" s="323">
        <v>0</v>
      </c>
      <c r="O29">
        <v>1580</v>
      </c>
      <c r="P29" s="12">
        <f t="shared" si="0"/>
        <v>0</v>
      </c>
    </row>
    <row r="30" spans="1:16">
      <c r="A30" s="84">
        <v>20</v>
      </c>
      <c r="B30" s="230" t="s">
        <v>713</v>
      </c>
      <c r="C30" s="323">
        <v>2696</v>
      </c>
      <c r="D30" s="323">
        <v>209171</v>
      </c>
      <c r="E30" s="323">
        <v>2696</v>
      </c>
      <c r="F30" s="323">
        <v>153904</v>
      </c>
      <c r="G30" s="323">
        <v>2696</v>
      </c>
      <c r="H30" s="323">
        <v>153904</v>
      </c>
      <c r="I30" s="323">
        <v>2696</v>
      </c>
      <c r="J30" s="323">
        <v>153904</v>
      </c>
      <c r="K30" s="323">
        <v>0</v>
      </c>
      <c r="L30" s="323">
        <v>0</v>
      </c>
      <c r="O30">
        <v>2696</v>
      </c>
      <c r="P30" s="12">
        <f t="shared" si="0"/>
        <v>0</v>
      </c>
    </row>
    <row r="31" spans="1:16">
      <c r="A31" s="84">
        <v>21</v>
      </c>
      <c r="B31" s="230" t="s">
        <v>714</v>
      </c>
      <c r="C31" s="323">
        <v>1398</v>
      </c>
      <c r="D31" s="323">
        <v>112994</v>
      </c>
      <c r="E31" s="323">
        <v>514</v>
      </c>
      <c r="F31" s="323">
        <v>41131</v>
      </c>
      <c r="G31" s="323">
        <v>124</v>
      </c>
      <c r="H31" s="323">
        <v>19458</v>
      </c>
      <c r="I31" s="323">
        <v>430</v>
      </c>
      <c r="J31" s="323">
        <v>42075</v>
      </c>
      <c r="K31" s="323">
        <v>0</v>
      </c>
      <c r="L31" s="323">
        <v>0</v>
      </c>
      <c r="O31">
        <v>1398</v>
      </c>
      <c r="P31" s="12">
        <f t="shared" si="0"/>
        <v>0</v>
      </c>
    </row>
    <row r="32" spans="1:16">
      <c r="A32" s="84">
        <v>22</v>
      </c>
      <c r="B32" s="230" t="s">
        <v>715</v>
      </c>
      <c r="C32" s="323">
        <v>4467</v>
      </c>
      <c r="D32" s="323">
        <v>364736</v>
      </c>
      <c r="E32" s="323">
        <v>4467</v>
      </c>
      <c r="F32" s="323">
        <v>355288</v>
      </c>
      <c r="G32" s="323">
        <v>4467</v>
      </c>
      <c r="H32" s="323">
        <v>355288</v>
      </c>
      <c r="I32" s="323">
        <v>4467</v>
      </c>
      <c r="J32" s="323">
        <v>355288</v>
      </c>
      <c r="K32" s="323">
        <v>0</v>
      </c>
      <c r="L32" s="323">
        <v>0</v>
      </c>
      <c r="O32">
        <v>4467</v>
      </c>
      <c r="P32" s="12">
        <f t="shared" si="0"/>
        <v>0</v>
      </c>
    </row>
    <row r="33" spans="1:16">
      <c r="A33" s="84">
        <v>23</v>
      </c>
      <c r="B33" s="230" t="s">
        <v>716</v>
      </c>
      <c r="C33" s="323">
        <v>1955</v>
      </c>
      <c r="D33" s="323">
        <v>213798</v>
      </c>
      <c r="E33" s="323">
        <v>829</v>
      </c>
      <c r="F33" s="323">
        <v>84408</v>
      </c>
      <c r="G33" s="323">
        <v>1955</v>
      </c>
      <c r="H33" s="323">
        <v>176128</v>
      </c>
      <c r="I33" s="323">
        <v>1955</v>
      </c>
      <c r="J33" s="323">
        <v>175313</v>
      </c>
      <c r="K33" s="323">
        <v>0</v>
      </c>
      <c r="L33" s="323">
        <v>0</v>
      </c>
      <c r="O33">
        <v>1955</v>
      </c>
      <c r="P33" s="12">
        <f t="shared" si="0"/>
        <v>0</v>
      </c>
    </row>
    <row r="34" spans="1:16">
      <c r="A34" s="84">
        <v>24</v>
      </c>
      <c r="B34" s="230" t="s">
        <v>717</v>
      </c>
      <c r="C34" s="323">
        <v>1206</v>
      </c>
      <c r="D34" s="323">
        <v>96680</v>
      </c>
      <c r="E34" s="323">
        <v>1206</v>
      </c>
      <c r="F34" s="323">
        <v>87013</v>
      </c>
      <c r="G34" s="323">
        <v>1206</v>
      </c>
      <c r="H34" s="323">
        <v>82178</v>
      </c>
      <c r="I34" s="323">
        <v>1206</v>
      </c>
      <c r="J34" s="323">
        <v>84112</v>
      </c>
      <c r="K34" s="323">
        <v>0</v>
      </c>
      <c r="L34" s="323">
        <v>0</v>
      </c>
      <c r="O34">
        <v>1206</v>
      </c>
      <c r="P34" s="12">
        <f t="shared" si="0"/>
        <v>0</v>
      </c>
    </row>
    <row r="35" spans="1:16">
      <c r="A35" s="84">
        <v>25</v>
      </c>
      <c r="B35" s="230" t="s">
        <v>718</v>
      </c>
      <c r="C35" s="323">
        <v>1026</v>
      </c>
      <c r="D35" s="323">
        <v>95091</v>
      </c>
      <c r="E35" s="323">
        <v>750</v>
      </c>
      <c r="F35" s="323">
        <v>56174</v>
      </c>
      <c r="G35" s="323">
        <v>730</v>
      </c>
      <c r="H35" s="323">
        <v>56107</v>
      </c>
      <c r="I35" s="323">
        <v>0</v>
      </c>
      <c r="J35" s="323">
        <v>0</v>
      </c>
      <c r="K35" s="323">
        <v>450</v>
      </c>
      <c r="L35" s="323">
        <v>492</v>
      </c>
      <c r="O35">
        <v>1040</v>
      </c>
      <c r="P35" s="12">
        <f t="shared" si="0"/>
        <v>-14</v>
      </c>
    </row>
    <row r="36" spans="1:16">
      <c r="A36" s="84">
        <v>26</v>
      </c>
      <c r="B36" s="230" t="s">
        <v>719</v>
      </c>
      <c r="C36" s="323">
        <v>2168</v>
      </c>
      <c r="D36" s="323">
        <v>153517</v>
      </c>
      <c r="E36" s="323">
        <v>1301</v>
      </c>
      <c r="F36" s="323">
        <v>92864</v>
      </c>
      <c r="G36" s="323">
        <v>1734</v>
      </c>
      <c r="H36" s="323">
        <v>139295</v>
      </c>
      <c r="I36" s="323">
        <v>2168</v>
      </c>
      <c r="J36" s="323">
        <v>154773</v>
      </c>
      <c r="K36" s="323">
        <v>351</v>
      </c>
      <c r="L36" s="323">
        <v>351</v>
      </c>
      <c r="O36">
        <v>2168</v>
      </c>
      <c r="P36" s="12">
        <f t="shared" si="0"/>
        <v>0</v>
      </c>
    </row>
    <row r="37" spans="1:16">
      <c r="A37" s="84">
        <v>27</v>
      </c>
      <c r="B37" s="230" t="s">
        <v>720</v>
      </c>
      <c r="C37" s="323">
        <v>2035</v>
      </c>
      <c r="D37" s="323">
        <v>150231</v>
      </c>
      <c r="E37" s="323">
        <v>2035</v>
      </c>
      <c r="F37" s="323">
        <v>150231</v>
      </c>
      <c r="G37" s="323">
        <v>2035</v>
      </c>
      <c r="H37" s="323">
        <v>150231</v>
      </c>
      <c r="I37" s="323">
        <v>2035</v>
      </c>
      <c r="J37" s="323">
        <v>150231</v>
      </c>
      <c r="K37" s="323">
        <v>0</v>
      </c>
      <c r="L37" s="323">
        <v>0</v>
      </c>
      <c r="O37">
        <v>2035</v>
      </c>
      <c r="P37" s="12">
        <f t="shared" si="0"/>
        <v>0</v>
      </c>
    </row>
    <row r="38" spans="1:16">
      <c r="A38" s="84">
        <v>28</v>
      </c>
      <c r="B38" s="230" t="s">
        <v>721</v>
      </c>
      <c r="C38" s="323">
        <v>1409</v>
      </c>
      <c r="D38" s="323">
        <v>102022</v>
      </c>
      <c r="E38" s="323">
        <v>1394</v>
      </c>
      <c r="F38" s="323">
        <v>34277</v>
      </c>
      <c r="G38" s="323">
        <v>1328</v>
      </c>
      <c r="H38" s="323">
        <v>102022</v>
      </c>
      <c r="I38" s="323">
        <v>1409</v>
      </c>
      <c r="J38" s="323">
        <v>71877</v>
      </c>
      <c r="K38" s="323">
        <v>158</v>
      </c>
      <c r="L38" s="323">
        <v>364</v>
      </c>
      <c r="O38">
        <v>1409</v>
      </c>
      <c r="P38" s="12">
        <f t="shared" si="0"/>
        <v>0</v>
      </c>
    </row>
    <row r="39" spans="1:16">
      <c r="A39" s="84">
        <v>29</v>
      </c>
      <c r="B39" s="230" t="s">
        <v>722</v>
      </c>
      <c r="C39" s="323">
        <v>933</v>
      </c>
      <c r="D39" s="323">
        <v>68159</v>
      </c>
      <c r="E39" s="323">
        <v>933</v>
      </c>
      <c r="F39" s="323">
        <v>62258</v>
      </c>
      <c r="G39" s="323">
        <v>933</v>
      </c>
      <c r="H39" s="323">
        <v>17800</v>
      </c>
      <c r="I39" s="323">
        <v>933</v>
      </c>
      <c r="J39" s="323">
        <v>68232</v>
      </c>
      <c r="K39" s="323">
        <v>0</v>
      </c>
      <c r="L39" s="323">
        <v>0</v>
      </c>
      <c r="O39">
        <v>933</v>
      </c>
      <c r="P39" s="12">
        <f t="shared" si="0"/>
        <v>0</v>
      </c>
    </row>
    <row r="40" spans="1:16">
      <c r="A40" s="84">
        <v>30</v>
      </c>
      <c r="B40" s="230" t="s">
        <v>723</v>
      </c>
      <c r="C40" s="323">
        <v>2653</v>
      </c>
      <c r="D40" s="323">
        <v>220019</v>
      </c>
      <c r="E40" s="323">
        <v>2732</v>
      </c>
      <c r="F40" s="323">
        <v>153160</v>
      </c>
      <c r="G40" s="323">
        <v>2732</v>
      </c>
      <c r="H40" s="323">
        <v>128892</v>
      </c>
      <c r="I40" s="323">
        <v>2732</v>
      </c>
      <c r="J40" s="323">
        <v>97990</v>
      </c>
      <c r="K40" s="323">
        <v>2732</v>
      </c>
      <c r="L40" s="323">
        <v>4345</v>
      </c>
      <c r="O40">
        <v>2678</v>
      </c>
      <c r="P40" s="12">
        <f t="shared" si="0"/>
        <v>-25</v>
      </c>
    </row>
    <row r="41" spans="1:16">
      <c r="A41" s="429"/>
      <c r="B41" s="406" t="s">
        <v>724</v>
      </c>
      <c r="C41" s="438">
        <f t="shared" ref="C41:L41" si="1">SUM(C11:C40)</f>
        <v>58784</v>
      </c>
      <c r="D41" s="438">
        <f t="shared" si="1"/>
        <v>4841657</v>
      </c>
      <c r="E41" s="438">
        <f t="shared" si="1"/>
        <v>49751</v>
      </c>
      <c r="F41" s="438">
        <f t="shared" si="1"/>
        <v>3743804</v>
      </c>
      <c r="G41" s="438">
        <f t="shared" si="1"/>
        <v>53567</v>
      </c>
      <c r="H41" s="438">
        <f t="shared" si="1"/>
        <v>4785830</v>
      </c>
      <c r="I41" s="438">
        <f t="shared" si="1"/>
        <v>52259</v>
      </c>
      <c r="J41" s="438">
        <f t="shared" si="1"/>
        <v>3914165</v>
      </c>
      <c r="K41" s="438">
        <f t="shared" si="1"/>
        <v>8602</v>
      </c>
      <c r="L41" s="438">
        <f t="shared" si="1"/>
        <v>21473</v>
      </c>
    </row>
    <row r="42" spans="1:16">
      <c r="A42" s="75"/>
      <c r="B42" s="75"/>
      <c r="C42" s="71"/>
      <c r="D42" s="71"/>
      <c r="E42" s="71"/>
      <c r="F42" s="71"/>
      <c r="G42" s="71"/>
      <c r="H42" s="71"/>
      <c r="I42" s="71"/>
      <c r="J42" s="71"/>
      <c r="K42" s="71"/>
      <c r="L42" s="71"/>
    </row>
    <row r="43" spans="1:16">
      <c r="A43" s="71"/>
      <c r="B43" s="71"/>
      <c r="C43" s="71"/>
      <c r="D43" s="71"/>
      <c r="E43" s="71"/>
      <c r="F43" s="71"/>
      <c r="G43" s="71"/>
      <c r="H43" s="71"/>
      <c r="I43" s="71"/>
      <c r="J43" s="71"/>
      <c r="K43" s="71"/>
      <c r="L43" s="71"/>
    </row>
    <row r="44" spans="1:16">
      <c r="A44" s="71"/>
      <c r="B44" s="71"/>
      <c r="C44" s="71"/>
      <c r="D44" s="71"/>
      <c r="E44" s="71"/>
      <c r="F44" s="71"/>
      <c r="G44" s="71"/>
      <c r="H44" s="71"/>
      <c r="I44" s="71"/>
      <c r="J44" s="71"/>
      <c r="K44" s="71"/>
      <c r="L44" s="71"/>
    </row>
    <row r="46" spans="1:16">
      <c r="A46" s="1147"/>
      <c r="B46" s="1147"/>
      <c r="C46" s="1147"/>
      <c r="D46" s="1147"/>
      <c r="E46" s="1147"/>
      <c r="F46" s="1147"/>
      <c r="G46" s="1147"/>
      <c r="H46" s="1147"/>
      <c r="I46" s="1147"/>
      <c r="J46" s="1147"/>
      <c r="K46" s="1147"/>
      <c r="L46" s="1147"/>
    </row>
    <row r="47" spans="1:16">
      <c r="A47" s="71"/>
      <c r="B47" s="71"/>
      <c r="C47" s="71"/>
      <c r="D47" s="71"/>
      <c r="E47" s="71"/>
      <c r="F47" s="71"/>
      <c r="G47" s="71"/>
      <c r="H47" s="71"/>
      <c r="I47" s="71"/>
      <c r="J47" s="71"/>
      <c r="K47" s="71"/>
      <c r="L47" s="71"/>
    </row>
    <row r="48" spans="1:16" ht="15.75">
      <c r="A48" s="78" t="s">
        <v>11</v>
      </c>
      <c r="B48" s="78"/>
      <c r="C48" s="78"/>
      <c r="D48" s="78"/>
      <c r="E48" s="78"/>
      <c r="F48" s="78"/>
      <c r="G48" s="78"/>
      <c r="H48" s="78"/>
      <c r="I48" s="1148"/>
      <c r="J48" s="1148"/>
      <c r="K48" s="71"/>
      <c r="L48" s="71"/>
    </row>
    <row r="49" spans="1:12" ht="15.75" customHeight="1">
      <c r="A49" s="993" t="s">
        <v>13</v>
      </c>
      <c r="B49" s="993"/>
      <c r="C49" s="993"/>
      <c r="D49" s="993"/>
      <c r="E49" s="993"/>
      <c r="F49" s="993"/>
      <c r="G49" s="993"/>
      <c r="H49" s="993"/>
      <c r="I49" s="993"/>
      <c r="J49" s="993"/>
      <c r="K49" s="71"/>
      <c r="L49" s="71"/>
    </row>
    <row r="50" spans="1:12" ht="15.6" customHeight="1">
      <c r="A50" s="993" t="s">
        <v>14</v>
      </c>
      <c r="B50" s="993"/>
      <c r="C50" s="993"/>
      <c r="D50" s="993"/>
      <c r="E50" s="993"/>
      <c r="F50" s="993"/>
      <c r="G50" s="993"/>
      <c r="H50" s="993"/>
      <c r="I50" s="993"/>
      <c r="J50" s="993"/>
      <c r="K50" s="71"/>
      <c r="L50" s="71"/>
    </row>
    <row r="51" spans="1:12">
      <c r="A51" s="71"/>
      <c r="B51" s="71"/>
      <c r="C51" s="71"/>
      <c r="D51" s="71"/>
      <c r="E51" s="71"/>
      <c r="F51" s="71"/>
      <c r="I51" s="28" t="s">
        <v>83</v>
      </c>
      <c r="J51" s="28"/>
      <c r="K51" s="28"/>
      <c r="L51" s="28"/>
    </row>
  </sheetData>
  <mergeCells count="18">
    <mergeCell ref="A50:J50"/>
    <mergeCell ref="B8:B9"/>
    <mergeCell ref="A8:A9"/>
    <mergeCell ref="C8:C9"/>
    <mergeCell ref="A46:H46"/>
    <mergeCell ref="I46:L46"/>
    <mergeCell ref="A49:J49"/>
    <mergeCell ref="I48:J48"/>
    <mergeCell ref="G8:H8"/>
    <mergeCell ref="D8:D9"/>
    <mergeCell ref="E8:F8"/>
    <mergeCell ref="I8:J8"/>
    <mergeCell ref="K8:L8"/>
    <mergeCell ref="A6:B6"/>
    <mergeCell ref="A4:L4"/>
    <mergeCell ref="A2:L2"/>
    <mergeCell ref="A3:L3"/>
    <mergeCell ref="K1:L1"/>
  </mergeCells>
  <printOptions horizontalCentered="1"/>
  <pageMargins left="0.70866141732283472" right="0.70866141732283472" top="0.23622047244094491" bottom="0" header="0.31496062992125984" footer="0.31496062992125984"/>
  <pageSetup paperSize="9" scale="78" orientation="landscape" r:id="rId1"/>
  <colBreaks count="1" manualBreakCount="1">
    <brk id="12" max="37" man="1"/>
  </colBreaks>
  <drawing r:id="rId2"/>
</worksheet>
</file>

<file path=xl/worksheets/sheet45.xml><?xml version="1.0" encoding="utf-8"?>
<worksheet xmlns="http://schemas.openxmlformats.org/spreadsheetml/2006/main" xmlns:r="http://schemas.openxmlformats.org/officeDocument/2006/relationships">
  <sheetPr>
    <pageSetUpPr fitToPage="1"/>
  </sheetPr>
  <dimension ref="A1:G49"/>
  <sheetViews>
    <sheetView topLeftCell="A19" zoomScaleSheetLayoutView="100" workbookViewId="0">
      <selection activeCell="J36" sqref="J36"/>
    </sheetView>
  </sheetViews>
  <sheetFormatPr defaultColWidth="8.85546875" defaultRowHeight="12.75"/>
  <cols>
    <col min="1" max="1" width="6" style="71" customWidth="1"/>
    <col min="2" max="2" width="18.7109375" style="71" customWidth="1"/>
    <col min="3" max="3" width="20.5703125" style="71" customWidth="1"/>
    <col min="4" max="4" width="22.28515625" style="71" customWidth="1"/>
    <col min="5" max="5" width="25.42578125" style="71" customWidth="1"/>
    <col min="6" max="6" width="27.42578125" style="71" customWidth="1"/>
    <col min="7" max="16384" width="8.85546875" style="71"/>
  </cols>
  <sheetData>
    <row r="1" spans="1:7" ht="12.75" customHeight="1">
      <c r="D1" s="209"/>
      <c r="E1" s="209"/>
      <c r="F1" s="210" t="s">
        <v>100</v>
      </c>
    </row>
    <row r="2" spans="1:7" ht="15" customHeight="1">
      <c r="B2" s="1144" t="s">
        <v>0</v>
      </c>
      <c r="C2" s="1144"/>
      <c r="D2" s="1144"/>
      <c r="E2" s="1144"/>
      <c r="F2" s="1144"/>
    </row>
    <row r="3" spans="1:7" ht="20.25">
      <c r="B3" s="1011" t="s">
        <v>822</v>
      </c>
      <c r="C3" s="1011"/>
      <c r="D3" s="1011"/>
      <c r="E3" s="1011"/>
      <c r="F3" s="1011"/>
    </row>
    <row r="4" spans="1:7" ht="11.25" customHeight="1"/>
    <row r="5" spans="1:7">
      <c r="A5" s="1152" t="s">
        <v>483</v>
      </c>
      <c r="B5" s="1152"/>
      <c r="C5" s="1152"/>
      <c r="D5" s="1152"/>
      <c r="E5" s="1152"/>
      <c r="F5" s="1152"/>
    </row>
    <row r="6" spans="1:7" ht="8.4499999999999993" customHeight="1">
      <c r="A6" s="73"/>
      <c r="B6" s="73"/>
      <c r="C6" s="73"/>
      <c r="D6" s="73"/>
      <c r="E6" s="73"/>
      <c r="F6" s="73"/>
    </row>
    <row r="7" spans="1:7" ht="18" customHeight="1">
      <c r="A7" s="911" t="s">
        <v>744</v>
      </c>
      <c r="B7" s="911"/>
    </row>
    <row r="8" spans="1:7" ht="18" hidden="1" customHeight="1">
      <c r="A8" s="74" t="s">
        <v>1</v>
      </c>
    </row>
    <row r="9" spans="1:7" ht="30.6" customHeight="1">
      <c r="A9" s="1145" t="s">
        <v>2</v>
      </c>
      <c r="B9" s="1145" t="s">
        <v>3</v>
      </c>
      <c r="C9" s="1153" t="s">
        <v>479</v>
      </c>
      <c r="D9" s="1154"/>
      <c r="E9" s="1153" t="s">
        <v>482</v>
      </c>
      <c r="F9" s="1154"/>
    </row>
    <row r="10" spans="1:7" s="79" customFormat="1" ht="25.5">
      <c r="A10" s="1145"/>
      <c r="B10" s="1145"/>
      <c r="C10" s="428" t="s">
        <v>480</v>
      </c>
      <c r="D10" s="428" t="s">
        <v>481</v>
      </c>
      <c r="E10" s="428" t="s">
        <v>480</v>
      </c>
      <c r="F10" s="428" t="s">
        <v>481</v>
      </c>
      <c r="G10" s="96"/>
    </row>
    <row r="11" spans="1:7" s="128" customFormat="1">
      <c r="A11" s="127">
        <v>1</v>
      </c>
      <c r="B11" s="127">
        <v>2</v>
      </c>
      <c r="C11" s="127">
        <v>3</v>
      </c>
      <c r="D11" s="127">
        <v>4</v>
      </c>
      <c r="E11" s="127">
        <v>5</v>
      </c>
      <c r="F11" s="127">
        <v>6</v>
      </c>
    </row>
    <row r="12" spans="1:7" s="128" customFormat="1">
      <c r="A12" s="84">
        <v>1</v>
      </c>
      <c r="B12" s="228" t="s">
        <v>694</v>
      </c>
      <c r="C12" s="322">
        <v>902</v>
      </c>
      <c r="D12" s="322">
        <f>C12</f>
        <v>902</v>
      </c>
      <c r="E12" s="322">
        <v>758</v>
      </c>
      <c r="F12" s="322">
        <f>E12</f>
        <v>758</v>
      </c>
    </row>
    <row r="13" spans="1:7" s="128" customFormat="1">
      <c r="A13" s="84">
        <v>2</v>
      </c>
      <c r="B13" s="228" t="s">
        <v>695</v>
      </c>
      <c r="C13" s="322">
        <v>1517</v>
      </c>
      <c r="D13" s="322">
        <f t="shared" ref="D13:D41" si="0">C13</f>
        <v>1517</v>
      </c>
      <c r="E13" s="322">
        <v>1390</v>
      </c>
      <c r="F13" s="322">
        <f t="shared" ref="F13:F41" si="1">E13</f>
        <v>1390</v>
      </c>
    </row>
    <row r="14" spans="1:7" s="128" customFormat="1">
      <c r="A14" s="84">
        <v>3</v>
      </c>
      <c r="B14" s="228" t="s">
        <v>696</v>
      </c>
      <c r="C14" s="322">
        <v>944</v>
      </c>
      <c r="D14" s="322">
        <f t="shared" si="0"/>
        <v>944</v>
      </c>
      <c r="E14" s="322">
        <v>880</v>
      </c>
      <c r="F14" s="322">
        <f t="shared" si="1"/>
        <v>880</v>
      </c>
    </row>
    <row r="15" spans="1:7" s="128" customFormat="1">
      <c r="A15" s="84">
        <v>4</v>
      </c>
      <c r="B15" s="228" t="s">
        <v>697</v>
      </c>
      <c r="C15" s="322">
        <v>1087</v>
      </c>
      <c r="D15" s="322">
        <f t="shared" si="0"/>
        <v>1087</v>
      </c>
      <c r="E15" s="322">
        <v>840</v>
      </c>
      <c r="F15" s="322">
        <f t="shared" si="1"/>
        <v>840</v>
      </c>
    </row>
    <row r="16" spans="1:7" s="128" customFormat="1">
      <c r="A16" s="84">
        <v>5</v>
      </c>
      <c r="B16" s="228" t="s">
        <v>698</v>
      </c>
      <c r="C16" s="499">
        <v>1290</v>
      </c>
      <c r="D16" s="322">
        <f t="shared" si="0"/>
        <v>1290</v>
      </c>
      <c r="E16" s="322">
        <v>1137</v>
      </c>
      <c r="F16" s="322">
        <f t="shared" si="1"/>
        <v>1137</v>
      </c>
    </row>
    <row r="17" spans="1:6" s="128" customFormat="1">
      <c r="A17" s="84">
        <v>6</v>
      </c>
      <c r="B17" s="228" t="s">
        <v>699</v>
      </c>
      <c r="C17" s="499">
        <v>494</v>
      </c>
      <c r="D17" s="322">
        <f t="shared" si="0"/>
        <v>494</v>
      </c>
      <c r="E17" s="322">
        <v>313</v>
      </c>
      <c r="F17" s="322">
        <f t="shared" si="1"/>
        <v>313</v>
      </c>
    </row>
    <row r="18" spans="1:6" s="128" customFormat="1">
      <c r="A18" s="84">
        <v>7</v>
      </c>
      <c r="B18" s="228" t="s">
        <v>700</v>
      </c>
      <c r="C18" s="322">
        <v>1364</v>
      </c>
      <c r="D18" s="322">
        <f t="shared" si="0"/>
        <v>1364</v>
      </c>
      <c r="E18" s="322">
        <v>1040</v>
      </c>
      <c r="F18" s="322">
        <f t="shared" si="1"/>
        <v>1040</v>
      </c>
    </row>
    <row r="19" spans="1:6" s="128" customFormat="1">
      <c r="A19" s="84">
        <v>8</v>
      </c>
      <c r="B19" s="228" t="s">
        <v>701</v>
      </c>
      <c r="C19" s="322">
        <v>343</v>
      </c>
      <c r="D19" s="322">
        <f t="shared" si="0"/>
        <v>343</v>
      </c>
      <c r="E19" s="322">
        <v>255</v>
      </c>
      <c r="F19" s="322">
        <f t="shared" si="1"/>
        <v>255</v>
      </c>
    </row>
    <row r="20" spans="1:6" s="128" customFormat="1">
      <c r="A20" s="84">
        <v>9</v>
      </c>
      <c r="B20" s="228" t="s">
        <v>702</v>
      </c>
      <c r="C20" s="322">
        <v>816</v>
      </c>
      <c r="D20" s="322">
        <f t="shared" si="0"/>
        <v>816</v>
      </c>
      <c r="E20" s="322">
        <v>741</v>
      </c>
      <c r="F20" s="322">
        <f t="shared" si="1"/>
        <v>741</v>
      </c>
    </row>
    <row r="21" spans="1:6" s="128" customFormat="1">
      <c r="A21" s="84">
        <v>10</v>
      </c>
      <c r="B21" s="228" t="s">
        <v>703</v>
      </c>
      <c r="C21" s="322">
        <v>852</v>
      </c>
      <c r="D21" s="322">
        <f t="shared" si="0"/>
        <v>852</v>
      </c>
      <c r="E21" s="322">
        <v>564</v>
      </c>
      <c r="F21" s="322">
        <f t="shared" si="1"/>
        <v>564</v>
      </c>
    </row>
    <row r="22" spans="1:6" s="128" customFormat="1">
      <c r="A22" s="84">
        <v>11</v>
      </c>
      <c r="B22" s="228" t="s">
        <v>704</v>
      </c>
      <c r="C22" s="322">
        <v>2186</v>
      </c>
      <c r="D22" s="322">
        <f t="shared" si="0"/>
        <v>2186</v>
      </c>
      <c r="E22" s="322">
        <v>1408</v>
      </c>
      <c r="F22" s="322">
        <f t="shared" si="1"/>
        <v>1408</v>
      </c>
    </row>
    <row r="23" spans="1:6" s="128" customFormat="1">
      <c r="A23" s="84">
        <v>12</v>
      </c>
      <c r="B23" s="228" t="s">
        <v>705</v>
      </c>
      <c r="C23" s="322">
        <v>896</v>
      </c>
      <c r="D23" s="322">
        <f t="shared" si="0"/>
        <v>896</v>
      </c>
      <c r="E23" s="322">
        <v>636</v>
      </c>
      <c r="F23" s="322">
        <f t="shared" si="1"/>
        <v>636</v>
      </c>
    </row>
    <row r="24" spans="1:6" s="128" customFormat="1">
      <c r="A24" s="84">
        <v>13</v>
      </c>
      <c r="B24" s="228" t="s">
        <v>706</v>
      </c>
      <c r="C24" s="322">
        <v>1280</v>
      </c>
      <c r="D24" s="322">
        <f t="shared" si="0"/>
        <v>1280</v>
      </c>
      <c r="E24" s="322">
        <v>1264</v>
      </c>
      <c r="F24" s="322">
        <f t="shared" si="1"/>
        <v>1264</v>
      </c>
    </row>
    <row r="25" spans="1:6" s="128" customFormat="1">
      <c r="A25" s="84">
        <v>14</v>
      </c>
      <c r="B25" s="228" t="s">
        <v>707</v>
      </c>
      <c r="C25" s="322">
        <v>368</v>
      </c>
      <c r="D25" s="322">
        <f t="shared" si="0"/>
        <v>368</v>
      </c>
      <c r="E25" s="322">
        <v>322</v>
      </c>
      <c r="F25" s="322">
        <f t="shared" si="1"/>
        <v>322</v>
      </c>
    </row>
    <row r="26" spans="1:6" s="128" customFormat="1">
      <c r="A26" s="84">
        <v>15</v>
      </c>
      <c r="B26" s="228" t="s">
        <v>708</v>
      </c>
      <c r="C26" s="499">
        <v>1566</v>
      </c>
      <c r="D26" s="322">
        <f t="shared" si="0"/>
        <v>1566</v>
      </c>
      <c r="E26" s="499">
        <v>904</v>
      </c>
      <c r="F26" s="322">
        <f t="shared" si="1"/>
        <v>904</v>
      </c>
    </row>
    <row r="27" spans="1:6">
      <c r="A27" s="84">
        <v>16</v>
      </c>
      <c r="B27" s="230" t="s">
        <v>709</v>
      </c>
      <c r="C27" s="427">
        <v>1101</v>
      </c>
      <c r="D27" s="322">
        <f t="shared" si="0"/>
        <v>1101</v>
      </c>
      <c r="E27" s="427">
        <v>850</v>
      </c>
      <c r="F27" s="322">
        <f t="shared" si="1"/>
        <v>850</v>
      </c>
    </row>
    <row r="28" spans="1:6">
      <c r="A28" s="84">
        <v>17</v>
      </c>
      <c r="B28" s="230" t="s">
        <v>710</v>
      </c>
      <c r="C28" s="427">
        <v>1130</v>
      </c>
      <c r="D28" s="322">
        <f t="shared" si="0"/>
        <v>1130</v>
      </c>
      <c r="E28" s="427">
        <v>901</v>
      </c>
      <c r="F28" s="322">
        <f t="shared" si="1"/>
        <v>901</v>
      </c>
    </row>
    <row r="29" spans="1:6">
      <c r="A29" s="84">
        <v>18</v>
      </c>
      <c r="B29" s="230" t="s">
        <v>711</v>
      </c>
      <c r="C29" s="427">
        <v>1659</v>
      </c>
      <c r="D29" s="322">
        <f t="shared" si="0"/>
        <v>1659</v>
      </c>
      <c r="E29" s="427">
        <v>1260</v>
      </c>
      <c r="F29" s="322">
        <f t="shared" si="1"/>
        <v>1260</v>
      </c>
    </row>
    <row r="30" spans="1:6">
      <c r="A30" s="84">
        <v>19</v>
      </c>
      <c r="B30" s="230" t="s">
        <v>712</v>
      </c>
      <c r="C30" s="427">
        <v>881</v>
      </c>
      <c r="D30" s="322">
        <f t="shared" si="0"/>
        <v>881</v>
      </c>
      <c r="E30" s="427">
        <v>699</v>
      </c>
      <c r="F30" s="322">
        <f t="shared" si="1"/>
        <v>699</v>
      </c>
    </row>
    <row r="31" spans="1:6">
      <c r="A31" s="84">
        <v>20</v>
      </c>
      <c r="B31" s="230" t="s">
        <v>713</v>
      </c>
      <c r="C31" s="427">
        <v>1698</v>
      </c>
      <c r="D31" s="322">
        <f t="shared" si="0"/>
        <v>1698</v>
      </c>
      <c r="E31" s="427">
        <v>998</v>
      </c>
      <c r="F31" s="322">
        <f t="shared" si="1"/>
        <v>998</v>
      </c>
    </row>
    <row r="32" spans="1:6">
      <c r="A32" s="84">
        <v>21</v>
      </c>
      <c r="B32" s="230" t="s">
        <v>714</v>
      </c>
      <c r="C32" s="427">
        <v>872</v>
      </c>
      <c r="D32" s="322">
        <f t="shared" si="0"/>
        <v>872</v>
      </c>
      <c r="E32" s="427">
        <v>526</v>
      </c>
      <c r="F32" s="322">
        <f t="shared" si="1"/>
        <v>526</v>
      </c>
    </row>
    <row r="33" spans="1:6">
      <c r="A33" s="84">
        <v>22</v>
      </c>
      <c r="B33" s="230" t="s">
        <v>715</v>
      </c>
      <c r="C33" s="427">
        <v>2761</v>
      </c>
      <c r="D33" s="322">
        <f t="shared" si="0"/>
        <v>2761</v>
      </c>
      <c r="E33" s="427">
        <v>1706</v>
      </c>
      <c r="F33" s="322">
        <f t="shared" si="1"/>
        <v>1706</v>
      </c>
    </row>
    <row r="34" spans="1:6">
      <c r="A34" s="84">
        <v>23</v>
      </c>
      <c r="B34" s="230" t="s">
        <v>716</v>
      </c>
      <c r="C34" s="427">
        <v>1190</v>
      </c>
      <c r="D34" s="322">
        <f t="shared" si="0"/>
        <v>1190</v>
      </c>
      <c r="E34" s="427">
        <v>765</v>
      </c>
      <c r="F34" s="322">
        <f t="shared" si="1"/>
        <v>765</v>
      </c>
    </row>
    <row r="35" spans="1:6">
      <c r="A35" s="84">
        <v>24</v>
      </c>
      <c r="B35" s="230" t="s">
        <v>717</v>
      </c>
      <c r="C35" s="427">
        <v>696</v>
      </c>
      <c r="D35" s="322">
        <v>696</v>
      </c>
      <c r="E35" s="427">
        <v>510</v>
      </c>
      <c r="F35" s="322">
        <v>510</v>
      </c>
    </row>
    <row r="36" spans="1:6">
      <c r="A36" s="84">
        <v>25</v>
      </c>
      <c r="B36" s="230" t="s">
        <v>718</v>
      </c>
      <c r="C36" s="427">
        <v>534</v>
      </c>
      <c r="D36" s="322">
        <f t="shared" si="0"/>
        <v>534</v>
      </c>
      <c r="E36" s="427">
        <v>492</v>
      </c>
      <c r="F36" s="322">
        <f t="shared" si="1"/>
        <v>492</v>
      </c>
    </row>
    <row r="37" spans="1:6">
      <c r="A37" s="84">
        <v>26</v>
      </c>
      <c r="B37" s="230" t="s">
        <v>719</v>
      </c>
      <c r="C37" s="427">
        <v>1218</v>
      </c>
      <c r="D37" s="322">
        <f t="shared" si="0"/>
        <v>1218</v>
      </c>
      <c r="E37" s="427">
        <v>950</v>
      </c>
      <c r="F37" s="322">
        <f t="shared" si="1"/>
        <v>950</v>
      </c>
    </row>
    <row r="38" spans="1:6">
      <c r="A38" s="84">
        <v>27</v>
      </c>
      <c r="B38" s="230" t="s">
        <v>720</v>
      </c>
      <c r="C38" s="427">
        <v>1293</v>
      </c>
      <c r="D38" s="322">
        <f t="shared" si="0"/>
        <v>1293</v>
      </c>
      <c r="E38" s="427">
        <v>742</v>
      </c>
      <c r="F38" s="322">
        <f t="shared" si="1"/>
        <v>742</v>
      </c>
    </row>
    <row r="39" spans="1:6">
      <c r="A39" s="84">
        <v>28</v>
      </c>
      <c r="B39" s="230" t="s">
        <v>721</v>
      </c>
      <c r="C39" s="427">
        <v>852</v>
      </c>
      <c r="D39" s="322">
        <f t="shared" si="0"/>
        <v>852</v>
      </c>
      <c r="E39" s="427">
        <v>557</v>
      </c>
      <c r="F39" s="322">
        <f t="shared" si="1"/>
        <v>557</v>
      </c>
    </row>
    <row r="40" spans="1:6">
      <c r="A40" s="84">
        <v>29</v>
      </c>
      <c r="B40" s="230" t="s">
        <v>722</v>
      </c>
      <c r="C40" s="427">
        <v>552</v>
      </c>
      <c r="D40" s="322">
        <f t="shared" si="0"/>
        <v>552</v>
      </c>
      <c r="E40" s="427">
        <v>381</v>
      </c>
      <c r="F40" s="322">
        <f t="shared" si="1"/>
        <v>381</v>
      </c>
    </row>
    <row r="41" spans="1:6">
      <c r="A41" s="84">
        <v>30</v>
      </c>
      <c r="B41" s="230" t="s">
        <v>723</v>
      </c>
      <c r="C41" s="427">
        <v>1594</v>
      </c>
      <c r="D41" s="322">
        <f t="shared" si="0"/>
        <v>1594</v>
      </c>
      <c r="E41" s="427">
        <v>1059</v>
      </c>
      <c r="F41" s="322">
        <f t="shared" si="1"/>
        <v>1059</v>
      </c>
    </row>
    <row r="42" spans="1:6">
      <c r="A42" s="437"/>
      <c r="B42" s="406" t="s">
        <v>724</v>
      </c>
      <c r="C42" s="430">
        <f>SUM(C12:C41)</f>
        <v>33936</v>
      </c>
      <c r="D42" s="430">
        <f>SUM(D12:D41)</f>
        <v>33936</v>
      </c>
      <c r="E42" s="430">
        <f>SUM(E12:E41)</f>
        <v>24848</v>
      </c>
      <c r="F42" s="430">
        <f>SUM(F12:F41)</f>
        <v>24848</v>
      </c>
    </row>
    <row r="43" spans="1:6">
      <c r="A43" s="76"/>
      <c r="B43" s="77"/>
      <c r="C43" s="77"/>
      <c r="D43" s="77"/>
      <c r="E43" s="77"/>
      <c r="F43" s="77"/>
    </row>
    <row r="44" spans="1:6">
      <c r="C44" s="71" t="s">
        <v>10</v>
      </c>
    </row>
    <row r="45" spans="1:6" ht="15.75" customHeight="1">
      <c r="A45" s="78" t="s">
        <v>11</v>
      </c>
      <c r="B45" s="78"/>
      <c r="C45" s="78"/>
      <c r="D45" s="78"/>
      <c r="E45" s="78"/>
      <c r="F45" s="78"/>
    </row>
    <row r="46" spans="1:6" ht="15.6" customHeight="1">
      <c r="A46" s="993" t="s">
        <v>13</v>
      </c>
      <c r="B46" s="993"/>
      <c r="C46" s="993"/>
      <c r="D46" s="993"/>
      <c r="E46" s="993"/>
      <c r="F46" s="993"/>
    </row>
    <row r="47" spans="1:6" ht="15.75">
      <c r="A47" s="993" t="s">
        <v>14</v>
      </c>
      <c r="B47" s="993"/>
      <c r="C47" s="993"/>
      <c r="D47" s="993"/>
      <c r="E47" s="993"/>
      <c r="F47" s="993"/>
    </row>
    <row r="49" spans="1:6">
      <c r="A49" s="1151"/>
      <c r="B49" s="1151"/>
      <c r="C49" s="1151"/>
      <c r="D49" s="1151"/>
      <c r="E49" s="1151"/>
      <c r="F49" s="1151"/>
    </row>
  </sheetData>
  <mergeCells count="11">
    <mergeCell ref="A47:F47"/>
    <mergeCell ref="A49:F49"/>
    <mergeCell ref="A46:F46"/>
    <mergeCell ref="B3:F3"/>
    <mergeCell ref="B2:F2"/>
    <mergeCell ref="A5:F5"/>
    <mergeCell ref="C9:D9"/>
    <mergeCell ref="E9:F9"/>
    <mergeCell ref="A9:A10"/>
    <mergeCell ref="B9:B10"/>
    <mergeCell ref="A7:B7"/>
  </mergeCells>
  <phoneticPr fontId="0" type="noConversion"/>
  <printOptions horizontalCentered="1"/>
  <pageMargins left="0.70866141732283472" right="0.70866141732283472" top="0.23622047244094491" bottom="0" header="0.31496062992125984" footer="0.31496062992125984"/>
  <pageSetup paperSize="9" scale="89" orientation="landscape" r:id="rId1"/>
  <drawing r:id="rId2"/>
</worksheet>
</file>

<file path=xl/worksheets/sheet46.xml><?xml version="1.0" encoding="utf-8"?>
<worksheet xmlns="http://schemas.openxmlformats.org/spreadsheetml/2006/main" xmlns:r="http://schemas.openxmlformats.org/officeDocument/2006/relationships">
  <sheetPr>
    <pageSetUpPr fitToPage="1"/>
  </sheetPr>
  <dimension ref="A1:J54"/>
  <sheetViews>
    <sheetView zoomScaleSheetLayoutView="100" workbookViewId="0">
      <selection activeCell="E14" sqref="E14"/>
    </sheetView>
  </sheetViews>
  <sheetFormatPr defaultRowHeight="12.75"/>
  <cols>
    <col min="1" max="1" width="6" customWidth="1"/>
    <col min="2" max="2" width="20" customWidth="1"/>
    <col min="3" max="3" width="16.42578125" customWidth="1"/>
    <col min="4" max="4" width="10.85546875" customWidth="1"/>
    <col min="5" max="5" width="13.7109375" customWidth="1"/>
    <col min="6" max="6" width="14.28515625" customWidth="1"/>
    <col min="7" max="7" width="11.42578125" customWidth="1"/>
    <col min="8" max="8" width="12.28515625" customWidth="1"/>
    <col min="9" max="9" width="16.28515625" customWidth="1"/>
    <col min="10" max="10" width="19.28515625" customWidth="1"/>
  </cols>
  <sheetData>
    <row r="1" spans="1:10" ht="15">
      <c r="A1" s="71"/>
      <c r="B1" s="71"/>
      <c r="C1" s="71"/>
      <c r="D1" s="1065"/>
      <c r="E1" s="1065"/>
      <c r="F1" s="33"/>
      <c r="G1" s="1065" t="s">
        <v>485</v>
      </c>
      <c r="H1" s="1065"/>
      <c r="I1" s="1065"/>
      <c r="J1" s="1065"/>
    </row>
    <row r="2" spans="1:10" ht="15.75">
      <c r="A2" s="1144" t="s">
        <v>0</v>
      </c>
      <c r="B2" s="1144"/>
      <c r="C2" s="1144"/>
      <c r="D2" s="1144"/>
      <c r="E2" s="1144"/>
      <c r="F2" s="1144"/>
      <c r="G2" s="1144"/>
      <c r="H2" s="1144"/>
      <c r="I2" s="1144"/>
      <c r="J2" s="1144"/>
    </row>
    <row r="3" spans="1:10" ht="18">
      <c r="A3" s="105"/>
      <c r="B3" s="105"/>
      <c r="C3" s="1160" t="s">
        <v>822</v>
      </c>
      <c r="D3" s="1160"/>
      <c r="E3" s="1160"/>
      <c r="F3" s="1160"/>
      <c r="G3" s="1160"/>
      <c r="H3" s="1160"/>
      <c r="I3" s="1160"/>
      <c r="J3" s="105"/>
    </row>
    <row r="4" spans="1:10" ht="15.75">
      <c r="A4" s="1012" t="s">
        <v>484</v>
      </c>
      <c r="B4" s="1012"/>
      <c r="C4" s="1012"/>
      <c r="D4" s="1012"/>
      <c r="E4" s="1012"/>
      <c r="F4" s="1012"/>
      <c r="G4" s="1012"/>
      <c r="H4" s="1012"/>
      <c r="I4" s="1012"/>
      <c r="J4" s="1012"/>
    </row>
    <row r="5" spans="1:10" ht="15.75">
      <c r="A5" s="911" t="s">
        <v>744</v>
      </c>
      <c r="B5" s="911"/>
      <c r="C5" s="73"/>
      <c r="D5" s="73"/>
      <c r="E5" s="73"/>
      <c r="F5" s="73"/>
      <c r="G5" s="73"/>
      <c r="H5" s="73"/>
      <c r="I5" s="73"/>
      <c r="J5" s="73"/>
    </row>
    <row r="6" spans="1:10">
      <c r="A6" s="71"/>
      <c r="B6" s="71"/>
      <c r="C6" s="71"/>
      <c r="D6" s="71"/>
      <c r="E6" s="71"/>
      <c r="F6" s="71"/>
      <c r="G6" s="71"/>
      <c r="H6" s="71"/>
      <c r="I6" s="71"/>
      <c r="J6" s="71"/>
    </row>
    <row r="7" spans="1:10" ht="21.75" customHeight="1">
      <c r="A7" s="1155" t="s">
        <v>2</v>
      </c>
      <c r="B7" s="1155" t="s">
        <v>3</v>
      </c>
      <c r="C7" s="1157" t="s">
        <v>151</v>
      </c>
      <c r="D7" s="1158"/>
      <c r="E7" s="1158"/>
      <c r="F7" s="1158"/>
      <c r="G7" s="1158"/>
      <c r="H7" s="1158"/>
      <c r="I7" s="1158"/>
      <c r="J7" s="1159"/>
    </row>
    <row r="8" spans="1:10" ht="27.75" customHeight="1">
      <c r="A8" s="1156"/>
      <c r="B8" s="1156"/>
      <c r="C8" s="428" t="s">
        <v>209</v>
      </c>
      <c r="D8" s="428" t="s">
        <v>128</v>
      </c>
      <c r="E8" s="428" t="s">
        <v>421</v>
      </c>
      <c r="F8" s="431" t="s">
        <v>176</v>
      </c>
      <c r="G8" s="431" t="s">
        <v>129</v>
      </c>
      <c r="H8" s="432" t="s">
        <v>208</v>
      </c>
      <c r="I8" s="432" t="s">
        <v>232</v>
      </c>
      <c r="J8" s="433" t="s">
        <v>18</v>
      </c>
    </row>
    <row r="9" spans="1:10" s="12" customFormat="1">
      <c r="A9" s="428">
        <v>1</v>
      </c>
      <c r="B9" s="428">
        <v>2</v>
      </c>
      <c r="C9" s="428">
        <v>3</v>
      </c>
      <c r="D9" s="428">
        <v>4</v>
      </c>
      <c r="E9" s="428">
        <v>5</v>
      </c>
      <c r="F9" s="428">
        <v>6</v>
      </c>
      <c r="G9" s="428">
        <v>7</v>
      </c>
      <c r="H9" s="434">
        <v>8</v>
      </c>
      <c r="I9" s="434">
        <v>9</v>
      </c>
      <c r="J9" s="433">
        <v>10</v>
      </c>
    </row>
    <row r="10" spans="1:10" s="12" customFormat="1">
      <c r="A10" s="84">
        <v>1</v>
      </c>
      <c r="B10" s="228" t="s">
        <v>694</v>
      </c>
      <c r="C10" s="322">
        <v>0</v>
      </c>
      <c r="D10" s="322">
        <v>303</v>
      </c>
      <c r="E10" s="322">
        <v>1357</v>
      </c>
      <c r="F10" s="322">
        <v>0</v>
      </c>
      <c r="G10" s="322">
        <v>0</v>
      </c>
      <c r="H10" s="322">
        <v>0</v>
      </c>
      <c r="I10" s="322">
        <v>0</v>
      </c>
      <c r="J10" s="321">
        <f>C10+D10+E10+F10+G10+H10+I10</f>
        <v>1660</v>
      </c>
    </row>
    <row r="11" spans="1:10" s="12" customFormat="1">
      <c r="A11" s="84">
        <v>2</v>
      </c>
      <c r="B11" s="228" t="s">
        <v>695</v>
      </c>
      <c r="C11" s="322">
        <v>0</v>
      </c>
      <c r="D11" s="322">
        <v>607</v>
      </c>
      <c r="E11" s="322">
        <v>2300</v>
      </c>
      <c r="F11" s="322">
        <v>0</v>
      </c>
      <c r="G11" s="322">
        <v>0</v>
      </c>
      <c r="H11" s="322">
        <v>0</v>
      </c>
      <c r="I11" s="322">
        <v>0</v>
      </c>
      <c r="J11" s="321">
        <f t="shared" ref="J11:J39" si="0">C11+D11+E11+F11+G11+H11+I11</f>
        <v>2907</v>
      </c>
    </row>
    <row r="12" spans="1:10" s="12" customFormat="1">
      <c r="A12" s="84">
        <v>3</v>
      </c>
      <c r="B12" s="228" t="s">
        <v>696</v>
      </c>
      <c r="C12" s="322">
        <v>0</v>
      </c>
      <c r="D12" s="322">
        <v>918</v>
      </c>
      <c r="E12" s="322">
        <v>906</v>
      </c>
      <c r="F12" s="322">
        <v>0</v>
      </c>
      <c r="G12" s="322">
        <v>0</v>
      </c>
      <c r="H12" s="322">
        <v>0</v>
      </c>
      <c r="I12" s="322">
        <v>0</v>
      </c>
      <c r="J12" s="321">
        <f t="shared" si="0"/>
        <v>1824</v>
      </c>
    </row>
    <row r="13" spans="1:10" s="12" customFormat="1">
      <c r="A13" s="84">
        <v>4</v>
      </c>
      <c r="B13" s="228" t="s">
        <v>697</v>
      </c>
      <c r="C13" s="322">
        <v>0</v>
      </c>
      <c r="D13" s="322">
        <v>642</v>
      </c>
      <c r="E13" s="322">
        <v>1169</v>
      </c>
      <c r="F13" s="322">
        <v>0</v>
      </c>
      <c r="G13" s="322">
        <v>116</v>
      </c>
      <c r="H13" s="322">
        <v>0</v>
      </c>
      <c r="I13" s="322">
        <v>0</v>
      </c>
      <c r="J13" s="321">
        <f t="shared" si="0"/>
        <v>1927</v>
      </c>
    </row>
    <row r="14" spans="1:10" s="12" customFormat="1">
      <c r="A14" s="84">
        <v>5</v>
      </c>
      <c r="B14" s="228" t="s">
        <v>698</v>
      </c>
      <c r="C14" s="322">
        <v>0</v>
      </c>
      <c r="D14" s="322">
        <v>355</v>
      </c>
      <c r="E14" s="322">
        <v>2072</v>
      </c>
      <c r="F14" s="322">
        <v>0</v>
      </c>
      <c r="G14" s="322">
        <v>0</v>
      </c>
      <c r="H14" s="322">
        <v>0</v>
      </c>
      <c r="I14" s="322">
        <v>0</v>
      </c>
      <c r="J14" s="321">
        <f t="shared" si="0"/>
        <v>2427</v>
      </c>
    </row>
    <row r="15" spans="1:10" s="12" customFormat="1">
      <c r="A15" s="84">
        <v>6</v>
      </c>
      <c r="B15" s="228" t="s">
        <v>699</v>
      </c>
      <c r="C15" s="322">
        <v>0</v>
      </c>
      <c r="D15" s="322">
        <v>215</v>
      </c>
      <c r="E15" s="322">
        <v>592</v>
      </c>
      <c r="F15" s="322">
        <v>0</v>
      </c>
      <c r="G15" s="322">
        <v>0</v>
      </c>
      <c r="H15" s="322">
        <v>0</v>
      </c>
      <c r="I15" s="322">
        <v>0</v>
      </c>
      <c r="J15" s="321">
        <f t="shared" si="0"/>
        <v>807</v>
      </c>
    </row>
    <row r="16" spans="1:10" s="12" customFormat="1">
      <c r="A16" s="84">
        <v>7</v>
      </c>
      <c r="B16" s="228" t="s">
        <v>700</v>
      </c>
      <c r="C16" s="322">
        <v>0</v>
      </c>
      <c r="D16" s="322">
        <v>1282</v>
      </c>
      <c r="E16" s="322">
        <v>924</v>
      </c>
      <c r="F16" s="322">
        <v>0</v>
      </c>
      <c r="G16" s="322">
        <v>0</v>
      </c>
      <c r="H16" s="322">
        <v>198</v>
      </c>
      <c r="I16" s="322">
        <v>0</v>
      </c>
      <c r="J16" s="321">
        <f t="shared" si="0"/>
        <v>2404</v>
      </c>
    </row>
    <row r="17" spans="1:10" s="12" customFormat="1">
      <c r="A17" s="84">
        <v>8</v>
      </c>
      <c r="B17" s="228" t="s">
        <v>701</v>
      </c>
      <c r="C17" s="322">
        <v>0</v>
      </c>
      <c r="D17" s="322">
        <v>0</v>
      </c>
      <c r="E17" s="322">
        <v>598</v>
      </c>
      <c r="F17" s="322">
        <v>0</v>
      </c>
      <c r="G17" s="322">
        <v>0</v>
      </c>
      <c r="H17" s="322">
        <v>0</v>
      </c>
      <c r="I17" s="322">
        <v>0</v>
      </c>
      <c r="J17" s="321">
        <f t="shared" si="0"/>
        <v>598</v>
      </c>
    </row>
    <row r="18" spans="1:10" s="12" customFormat="1">
      <c r="A18" s="84">
        <v>9</v>
      </c>
      <c r="B18" s="228" t="s">
        <v>702</v>
      </c>
      <c r="C18" s="322">
        <v>0</v>
      </c>
      <c r="D18" s="322">
        <v>571</v>
      </c>
      <c r="E18" s="322">
        <v>986</v>
      </c>
      <c r="F18" s="322">
        <v>0</v>
      </c>
      <c r="G18" s="322">
        <v>0</v>
      </c>
      <c r="H18" s="322">
        <v>0</v>
      </c>
      <c r="I18" s="322">
        <v>0</v>
      </c>
      <c r="J18" s="321">
        <f t="shared" si="0"/>
        <v>1557</v>
      </c>
    </row>
    <row r="19" spans="1:10" s="12" customFormat="1">
      <c r="A19" s="84">
        <v>10</v>
      </c>
      <c r="B19" s="228" t="s">
        <v>703</v>
      </c>
      <c r="C19" s="322">
        <v>0</v>
      </c>
      <c r="D19" s="322">
        <v>0</v>
      </c>
      <c r="E19" s="322">
        <v>1416</v>
      </c>
      <c r="F19" s="322">
        <v>0</v>
      </c>
      <c r="G19" s="322">
        <v>0</v>
      </c>
      <c r="H19" s="322">
        <v>0</v>
      </c>
      <c r="I19" s="322">
        <v>0</v>
      </c>
      <c r="J19" s="321">
        <f t="shared" si="0"/>
        <v>1416</v>
      </c>
    </row>
    <row r="20" spans="1:10" s="12" customFormat="1">
      <c r="A20" s="84">
        <v>11</v>
      </c>
      <c r="B20" s="228" t="s">
        <v>704</v>
      </c>
      <c r="C20" s="322">
        <v>0</v>
      </c>
      <c r="D20" s="322">
        <v>809</v>
      </c>
      <c r="E20" s="322">
        <v>2418</v>
      </c>
      <c r="F20" s="322">
        <v>0</v>
      </c>
      <c r="G20" s="322">
        <v>26</v>
      </c>
      <c r="H20" s="322">
        <v>341</v>
      </c>
      <c r="I20" s="322">
        <v>0</v>
      </c>
      <c r="J20" s="321">
        <f t="shared" si="0"/>
        <v>3594</v>
      </c>
    </row>
    <row r="21" spans="1:10" s="12" customFormat="1">
      <c r="A21" s="84">
        <v>12</v>
      </c>
      <c r="B21" s="228" t="s">
        <v>705</v>
      </c>
      <c r="C21" s="322">
        <v>0</v>
      </c>
      <c r="D21" s="322">
        <v>349</v>
      </c>
      <c r="E21" s="322">
        <v>1183</v>
      </c>
      <c r="F21" s="322">
        <v>0</v>
      </c>
      <c r="G21" s="322">
        <v>0</v>
      </c>
      <c r="H21" s="322">
        <v>0</v>
      </c>
      <c r="I21" s="322">
        <v>0</v>
      </c>
      <c r="J21" s="321">
        <f t="shared" si="0"/>
        <v>1532</v>
      </c>
    </row>
    <row r="22" spans="1:10" s="12" customFormat="1">
      <c r="A22" s="84">
        <v>13</v>
      </c>
      <c r="B22" s="228" t="s">
        <v>706</v>
      </c>
      <c r="C22" s="322">
        <v>0</v>
      </c>
      <c r="D22" s="322">
        <v>515</v>
      </c>
      <c r="E22" s="322">
        <v>2029</v>
      </c>
      <c r="F22" s="322">
        <v>0</v>
      </c>
      <c r="G22" s="322">
        <v>0</v>
      </c>
      <c r="H22" s="322">
        <v>0</v>
      </c>
      <c r="I22" s="322">
        <v>0</v>
      </c>
      <c r="J22" s="321">
        <f t="shared" si="0"/>
        <v>2544</v>
      </c>
    </row>
    <row r="23" spans="1:10" s="12" customFormat="1">
      <c r="A23" s="84">
        <v>14</v>
      </c>
      <c r="B23" s="228" t="s">
        <v>707</v>
      </c>
      <c r="C23" s="322">
        <v>0</v>
      </c>
      <c r="D23" s="322">
        <v>356</v>
      </c>
      <c r="E23" s="322">
        <v>334</v>
      </c>
      <c r="F23" s="322">
        <v>0</v>
      </c>
      <c r="G23" s="322">
        <v>0</v>
      </c>
      <c r="H23" s="322">
        <v>0</v>
      </c>
      <c r="I23" s="322">
        <v>0</v>
      </c>
      <c r="J23" s="321">
        <f t="shared" si="0"/>
        <v>690</v>
      </c>
    </row>
    <row r="24" spans="1:10" s="12" customFormat="1">
      <c r="A24" s="84">
        <v>15</v>
      </c>
      <c r="B24" s="228" t="s">
        <v>708</v>
      </c>
      <c r="C24" s="322">
        <v>0</v>
      </c>
      <c r="D24" s="322">
        <v>0</v>
      </c>
      <c r="E24" s="322">
        <v>2298</v>
      </c>
      <c r="F24" s="322">
        <v>0</v>
      </c>
      <c r="G24" s="322">
        <v>0</v>
      </c>
      <c r="H24" s="322">
        <v>172</v>
      </c>
      <c r="I24" s="322">
        <v>0</v>
      </c>
      <c r="J24" s="321">
        <f t="shared" si="0"/>
        <v>2470</v>
      </c>
    </row>
    <row r="25" spans="1:10">
      <c r="A25" s="84">
        <v>16</v>
      </c>
      <c r="B25" s="230" t="s">
        <v>709</v>
      </c>
      <c r="C25" s="322">
        <v>0</v>
      </c>
      <c r="D25" s="322">
        <v>0</v>
      </c>
      <c r="E25" s="322">
        <v>1951</v>
      </c>
      <c r="F25" s="322">
        <v>0</v>
      </c>
      <c r="G25" s="322">
        <v>0</v>
      </c>
      <c r="H25" s="322">
        <v>0</v>
      </c>
      <c r="I25" s="322">
        <v>0</v>
      </c>
      <c r="J25" s="321">
        <f t="shared" si="0"/>
        <v>1951</v>
      </c>
    </row>
    <row r="26" spans="1:10">
      <c r="A26" s="84">
        <v>17</v>
      </c>
      <c r="B26" s="230" t="s">
        <v>710</v>
      </c>
      <c r="C26" s="322">
        <v>0</v>
      </c>
      <c r="D26" s="322">
        <v>399</v>
      </c>
      <c r="E26" s="322">
        <v>1632</v>
      </c>
      <c r="F26" s="322">
        <v>0</v>
      </c>
      <c r="G26" s="322">
        <v>0</v>
      </c>
      <c r="H26" s="322">
        <v>0</v>
      </c>
      <c r="I26" s="322">
        <v>0</v>
      </c>
      <c r="J26" s="321">
        <f t="shared" si="0"/>
        <v>2031</v>
      </c>
    </row>
    <row r="27" spans="1:10">
      <c r="A27" s="84">
        <v>18</v>
      </c>
      <c r="B27" s="230" t="s">
        <v>711</v>
      </c>
      <c r="C27" s="322">
        <v>0</v>
      </c>
      <c r="D27" s="322">
        <v>238</v>
      </c>
      <c r="E27" s="322">
        <v>2428</v>
      </c>
      <c r="F27" s="322">
        <v>0</v>
      </c>
      <c r="G27" s="322">
        <v>0</v>
      </c>
      <c r="H27" s="322">
        <v>253</v>
      </c>
      <c r="I27" s="322">
        <v>0</v>
      </c>
      <c r="J27" s="321">
        <f t="shared" si="0"/>
        <v>2919</v>
      </c>
    </row>
    <row r="28" spans="1:10">
      <c r="A28" s="84">
        <v>19</v>
      </c>
      <c r="B28" s="230" t="s">
        <v>712</v>
      </c>
      <c r="C28" s="322">
        <v>0</v>
      </c>
      <c r="D28" s="322">
        <v>720</v>
      </c>
      <c r="E28" s="322">
        <v>650</v>
      </c>
      <c r="F28" s="322">
        <v>0</v>
      </c>
      <c r="G28" s="322">
        <v>48</v>
      </c>
      <c r="H28" s="322">
        <v>162</v>
      </c>
      <c r="I28" s="322">
        <v>0</v>
      </c>
      <c r="J28" s="321">
        <f t="shared" si="0"/>
        <v>1580</v>
      </c>
    </row>
    <row r="29" spans="1:10">
      <c r="A29" s="84">
        <v>20</v>
      </c>
      <c r="B29" s="230" t="s">
        <v>713</v>
      </c>
      <c r="C29" s="322">
        <v>0</v>
      </c>
      <c r="D29" s="322">
        <v>1055</v>
      </c>
      <c r="E29" s="322">
        <v>1489</v>
      </c>
      <c r="F29" s="322">
        <v>0</v>
      </c>
      <c r="G29" s="322">
        <v>152</v>
      </c>
      <c r="H29" s="322">
        <v>0</v>
      </c>
      <c r="I29" s="322">
        <v>0</v>
      </c>
      <c r="J29" s="321">
        <f t="shared" si="0"/>
        <v>2696</v>
      </c>
    </row>
    <row r="30" spans="1:10">
      <c r="A30" s="84">
        <v>21</v>
      </c>
      <c r="B30" s="230" t="s">
        <v>714</v>
      </c>
      <c r="C30" s="322">
        <v>0</v>
      </c>
      <c r="D30" s="322">
        <v>328</v>
      </c>
      <c r="E30" s="322">
        <v>1070</v>
      </c>
      <c r="F30" s="322">
        <v>0</v>
      </c>
      <c r="G30" s="322">
        <v>0</v>
      </c>
      <c r="H30" s="322">
        <v>0</v>
      </c>
      <c r="I30" s="322">
        <v>0</v>
      </c>
      <c r="J30" s="321">
        <f t="shared" si="0"/>
        <v>1398</v>
      </c>
    </row>
    <row r="31" spans="1:10">
      <c r="A31" s="84">
        <v>22</v>
      </c>
      <c r="B31" s="230" t="s">
        <v>715</v>
      </c>
      <c r="C31" s="323">
        <v>0</v>
      </c>
      <c r="D31" s="323">
        <v>2270</v>
      </c>
      <c r="E31" s="323">
        <v>2197</v>
      </c>
      <c r="F31" s="323">
        <v>0</v>
      </c>
      <c r="G31" s="323">
        <v>0</v>
      </c>
      <c r="H31" s="324">
        <v>0</v>
      </c>
      <c r="I31" s="324">
        <v>0</v>
      </c>
      <c r="J31" s="321">
        <f t="shared" si="0"/>
        <v>4467</v>
      </c>
    </row>
    <row r="32" spans="1:10">
      <c r="A32" s="84">
        <v>23</v>
      </c>
      <c r="B32" s="230" t="s">
        <v>716</v>
      </c>
      <c r="C32" s="323">
        <v>0</v>
      </c>
      <c r="D32" s="323">
        <v>1190</v>
      </c>
      <c r="E32" s="323">
        <v>765</v>
      </c>
      <c r="F32" s="323">
        <v>0</v>
      </c>
      <c r="G32" s="323">
        <v>0</v>
      </c>
      <c r="H32" s="323">
        <v>0</v>
      </c>
      <c r="I32" s="323">
        <v>0</v>
      </c>
      <c r="J32" s="321">
        <f t="shared" si="0"/>
        <v>1955</v>
      </c>
    </row>
    <row r="33" spans="1:10">
      <c r="A33" s="84">
        <v>24</v>
      </c>
      <c r="B33" s="230" t="s">
        <v>717</v>
      </c>
      <c r="C33" s="323">
        <v>0</v>
      </c>
      <c r="D33" s="323">
        <v>0</v>
      </c>
      <c r="E33" s="323">
        <v>942</v>
      </c>
      <c r="F33" s="323">
        <v>0</v>
      </c>
      <c r="G33" s="323">
        <v>14</v>
      </c>
      <c r="H33" s="323">
        <v>250</v>
      </c>
      <c r="I33" s="323">
        <v>0</v>
      </c>
      <c r="J33" s="321">
        <f t="shared" si="0"/>
        <v>1206</v>
      </c>
    </row>
    <row r="34" spans="1:10">
      <c r="A34" s="84">
        <v>25</v>
      </c>
      <c r="B34" s="230" t="s">
        <v>718</v>
      </c>
      <c r="C34" s="323">
        <v>0</v>
      </c>
      <c r="D34" s="323">
        <v>0</v>
      </c>
      <c r="E34" s="323">
        <v>1026</v>
      </c>
      <c r="F34" s="323">
        <v>0</v>
      </c>
      <c r="G34" s="323">
        <v>0</v>
      </c>
      <c r="H34" s="323">
        <v>0</v>
      </c>
      <c r="I34" s="323">
        <v>0</v>
      </c>
      <c r="J34" s="321">
        <f t="shared" si="0"/>
        <v>1026</v>
      </c>
    </row>
    <row r="35" spans="1:10">
      <c r="A35" s="84">
        <v>26</v>
      </c>
      <c r="B35" s="230" t="s">
        <v>719</v>
      </c>
      <c r="C35" s="323">
        <v>0</v>
      </c>
      <c r="D35" s="323">
        <v>145</v>
      </c>
      <c r="E35" s="323">
        <v>1226</v>
      </c>
      <c r="F35" s="323">
        <v>0</v>
      </c>
      <c r="G35" s="323">
        <v>0</v>
      </c>
      <c r="H35" s="323">
        <v>797</v>
      </c>
      <c r="I35" s="323">
        <v>0</v>
      </c>
      <c r="J35" s="321">
        <f t="shared" si="0"/>
        <v>2168</v>
      </c>
    </row>
    <row r="36" spans="1:10">
      <c r="A36" s="84">
        <v>27</v>
      </c>
      <c r="B36" s="230" t="s">
        <v>720</v>
      </c>
      <c r="C36" s="323">
        <v>0</v>
      </c>
      <c r="D36" s="323">
        <v>1322</v>
      </c>
      <c r="E36" s="323">
        <v>713</v>
      </c>
      <c r="F36" s="323">
        <v>0</v>
      </c>
      <c r="G36" s="323">
        <v>0</v>
      </c>
      <c r="H36" s="323">
        <v>0</v>
      </c>
      <c r="I36" s="323">
        <v>0</v>
      </c>
      <c r="J36" s="321">
        <f t="shared" si="0"/>
        <v>2035</v>
      </c>
    </row>
    <row r="37" spans="1:10">
      <c r="A37" s="84">
        <v>28</v>
      </c>
      <c r="B37" s="230" t="s">
        <v>721</v>
      </c>
      <c r="C37" s="323">
        <v>0</v>
      </c>
      <c r="D37" s="323">
        <v>282</v>
      </c>
      <c r="E37" s="323">
        <v>1127</v>
      </c>
      <c r="F37" s="323">
        <v>0</v>
      </c>
      <c r="G37" s="323">
        <v>0</v>
      </c>
      <c r="H37" s="323">
        <v>0</v>
      </c>
      <c r="I37" s="323">
        <v>0</v>
      </c>
      <c r="J37" s="321">
        <f t="shared" si="0"/>
        <v>1409</v>
      </c>
    </row>
    <row r="38" spans="1:10">
      <c r="A38" s="84">
        <v>29</v>
      </c>
      <c r="B38" s="230" t="s">
        <v>722</v>
      </c>
      <c r="C38" s="323">
        <v>0</v>
      </c>
      <c r="D38" s="323">
        <v>76</v>
      </c>
      <c r="E38" s="323">
        <v>857</v>
      </c>
      <c r="F38" s="323">
        <v>0</v>
      </c>
      <c r="G38" s="323">
        <v>0</v>
      </c>
      <c r="H38" s="323">
        <v>0</v>
      </c>
      <c r="I38" s="323">
        <v>0</v>
      </c>
      <c r="J38" s="321">
        <f t="shared" si="0"/>
        <v>933</v>
      </c>
    </row>
    <row r="39" spans="1:10">
      <c r="A39" s="84">
        <v>30</v>
      </c>
      <c r="B39" s="230" t="s">
        <v>723</v>
      </c>
      <c r="C39" s="323">
        <v>0</v>
      </c>
      <c r="D39" s="323">
        <v>69</v>
      </c>
      <c r="E39" s="323">
        <v>2191</v>
      </c>
      <c r="F39" s="323">
        <v>0</v>
      </c>
      <c r="G39" s="323">
        <v>0</v>
      </c>
      <c r="H39" s="323">
        <v>393</v>
      </c>
      <c r="I39" s="323">
        <v>0</v>
      </c>
      <c r="J39" s="321">
        <f t="shared" si="0"/>
        <v>2653</v>
      </c>
    </row>
    <row r="40" spans="1:10">
      <c r="A40" s="429"/>
      <c r="B40" s="406" t="s">
        <v>724</v>
      </c>
      <c r="C40" s="430">
        <f t="shared" ref="C40:J40" si="1">SUM(C10:C39)</f>
        <v>0</v>
      </c>
      <c r="D40" s="430">
        <f t="shared" si="1"/>
        <v>15016</v>
      </c>
      <c r="E40" s="430">
        <f t="shared" si="1"/>
        <v>40846</v>
      </c>
      <c r="F40" s="430">
        <f t="shared" si="1"/>
        <v>0</v>
      </c>
      <c r="G40" s="430">
        <f t="shared" si="1"/>
        <v>356</v>
      </c>
      <c r="H40" s="435">
        <f t="shared" si="1"/>
        <v>2566</v>
      </c>
      <c r="I40" s="435">
        <f t="shared" si="1"/>
        <v>0</v>
      </c>
      <c r="J40" s="436">
        <f t="shared" si="1"/>
        <v>58784</v>
      </c>
    </row>
    <row r="41" spans="1:10">
      <c r="A41" s="75"/>
      <c r="B41" s="71"/>
      <c r="C41" s="71"/>
      <c r="D41" s="71"/>
      <c r="E41" s="71"/>
      <c r="F41" s="71"/>
      <c r="G41" s="71"/>
      <c r="H41" s="71"/>
      <c r="I41" s="71"/>
      <c r="J41" s="71"/>
    </row>
    <row r="42" spans="1:10">
      <c r="A42" s="71"/>
      <c r="B42" s="71"/>
      <c r="C42" s="71"/>
      <c r="D42" s="71"/>
      <c r="E42" s="71"/>
      <c r="F42" s="71"/>
      <c r="G42" s="71"/>
      <c r="H42" s="71"/>
      <c r="I42" s="71"/>
      <c r="J42" s="71"/>
    </row>
    <row r="43" spans="1:10">
      <c r="A43" s="71" t="s">
        <v>130</v>
      </c>
      <c r="B43" s="71"/>
      <c r="C43" s="71"/>
      <c r="D43" s="71"/>
      <c r="E43" s="71"/>
      <c r="F43" s="71"/>
      <c r="G43" s="71"/>
      <c r="H43" s="71"/>
      <c r="I43" s="71"/>
      <c r="J43" s="71"/>
    </row>
    <row r="44" spans="1:10">
      <c r="A44" s="71" t="s">
        <v>210</v>
      </c>
      <c r="B44" s="71"/>
      <c r="C44" s="71"/>
      <c r="D44" s="71"/>
      <c r="E44" s="71"/>
      <c r="F44" s="71"/>
      <c r="G44" s="71"/>
      <c r="H44" s="71"/>
      <c r="I44" s="71"/>
      <c r="J44" s="71"/>
    </row>
    <row r="45" spans="1:10">
      <c r="A45" t="s">
        <v>131</v>
      </c>
    </row>
    <row r="46" spans="1:10">
      <c r="A46" s="1147" t="s">
        <v>132</v>
      </c>
      <c r="B46" s="1147"/>
      <c r="C46" s="1147"/>
      <c r="D46" s="1147"/>
      <c r="E46" s="1147"/>
      <c r="F46" s="1147"/>
      <c r="G46" s="1147"/>
      <c r="H46" s="1147"/>
      <c r="I46" s="1147"/>
      <c r="J46" s="1147"/>
    </row>
    <row r="47" spans="1:10">
      <c r="A47" s="1161" t="s">
        <v>133</v>
      </c>
      <c r="B47" s="1161"/>
      <c r="C47" s="1161"/>
      <c r="D47" s="1161"/>
      <c r="E47" s="71"/>
      <c r="F47" s="71"/>
      <c r="G47" s="71"/>
      <c r="H47" s="71"/>
      <c r="I47" s="71"/>
      <c r="J47" s="71"/>
    </row>
    <row r="48" spans="1:10">
      <c r="A48" s="109" t="s">
        <v>177</v>
      </c>
      <c r="B48" s="109"/>
      <c r="C48" s="109"/>
      <c r="D48" s="109"/>
      <c r="E48" s="71"/>
      <c r="F48" s="71"/>
      <c r="G48" s="71"/>
      <c r="H48" s="71"/>
      <c r="I48" s="71"/>
      <c r="J48" s="71"/>
    </row>
    <row r="49" spans="1:10">
      <c r="A49" s="109"/>
      <c r="B49" s="109"/>
      <c r="C49" s="109"/>
      <c r="D49" s="109"/>
      <c r="E49" s="71"/>
      <c r="F49" s="71"/>
      <c r="G49" s="71"/>
      <c r="H49" s="71"/>
      <c r="I49" s="71"/>
      <c r="J49" s="71"/>
    </row>
    <row r="50" spans="1:10" ht="15.75">
      <c r="A50" s="78" t="s">
        <v>11</v>
      </c>
      <c r="B50" s="78"/>
      <c r="C50" s="78"/>
      <c r="D50" s="78"/>
      <c r="E50" s="78"/>
      <c r="F50" s="78"/>
      <c r="G50" s="78"/>
      <c r="H50" s="78"/>
      <c r="I50" s="78"/>
      <c r="J50" s="110" t="s">
        <v>12</v>
      </c>
    </row>
    <row r="51" spans="1:10" ht="15.75">
      <c r="A51" s="993" t="s">
        <v>13</v>
      </c>
      <c r="B51" s="993"/>
      <c r="C51" s="993"/>
      <c r="D51" s="993"/>
      <c r="E51" s="993"/>
      <c r="F51" s="993"/>
      <c r="G51" s="993"/>
      <c r="H51" s="993"/>
      <c r="I51" s="993"/>
      <c r="J51" s="993"/>
    </row>
    <row r="52" spans="1:10" ht="15.75" customHeight="1">
      <c r="A52" s="993" t="s">
        <v>14</v>
      </c>
      <c r="B52" s="993"/>
      <c r="C52" s="993"/>
      <c r="D52" s="993"/>
      <c r="E52" s="993"/>
      <c r="F52" s="993"/>
      <c r="G52" s="993"/>
      <c r="H52" s="993"/>
      <c r="I52" s="993"/>
      <c r="J52" s="993"/>
    </row>
    <row r="53" spans="1:10">
      <c r="A53" s="71"/>
      <c r="B53" s="71"/>
      <c r="C53" s="71"/>
      <c r="D53" s="71"/>
      <c r="E53" s="71"/>
      <c r="F53" s="71"/>
      <c r="G53" s="912" t="s">
        <v>83</v>
      </c>
      <c r="H53" s="912"/>
      <c r="I53" s="912"/>
      <c r="J53" s="912"/>
    </row>
    <row r="54" spans="1:10">
      <c r="A54" s="1151"/>
      <c r="B54" s="1151"/>
      <c r="C54" s="1151"/>
      <c r="D54" s="1151"/>
      <c r="E54" s="1151"/>
      <c r="F54" s="1151"/>
      <c r="G54" s="1151"/>
      <c r="H54" s="1151"/>
      <c r="I54" s="1151"/>
      <c r="J54" s="1151"/>
    </row>
  </sheetData>
  <mergeCells count="16">
    <mergeCell ref="G53:J53"/>
    <mergeCell ref="A54:J54"/>
    <mergeCell ref="A51:J51"/>
    <mergeCell ref="A46:D46"/>
    <mergeCell ref="E46:J46"/>
    <mergeCell ref="A47:D47"/>
    <mergeCell ref="A52:J52"/>
    <mergeCell ref="A7:A8"/>
    <mergeCell ref="B7:B8"/>
    <mergeCell ref="C7:J7"/>
    <mergeCell ref="C3:I3"/>
    <mergeCell ref="D1:E1"/>
    <mergeCell ref="G1:J1"/>
    <mergeCell ref="A2:J2"/>
    <mergeCell ref="A4:J4"/>
    <mergeCell ref="A5:B5"/>
  </mergeCells>
  <phoneticPr fontId="0" type="noConversion"/>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47.xml><?xml version="1.0" encoding="utf-8"?>
<worksheet xmlns="http://schemas.openxmlformats.org/spreadsheetml/2006/main" xmlns:r="http://schemas.openxmlformats.org/officeDocument/2006/relationships">
  <sheetPr>
    <pageSetUpPr fitToPage="1"/>
  </sheetPr>
  <dimension ref="A1:Z51"/>
  <sheetViews>
    <sheetView topLeftCell="E19" zoomScale="90" zoomScaleNormal="90" zoomScaleSheetLayoutView="76" workbookViewId="0">
      <selection activeCell="L36" sqref="L36"/>
    </sheetView>
  </sheetViews>
  <sheetFormatPr defaultRowHeight="12.75"/>
  <cols>
    <col min="1" max="1" width="6.140625" customWidth="1"/>
    <col min="2" max="2" width="18.140625" customWidth="1"/>
    <col min="3" max="5" width="17" customWidth="1"/>
    <col min="6" max="6" width="24.5703125" customWidth="1"/>
    <col min="7" max="9" width="17" customWidth="1"/>
    <col min="10" max="10" width="17" style="540" customWidth="1"/>
    <col min="11" max="11" width="17" customWidth="1"/>
    <col min="12" max="12" width="18.85546875" customWidth="1"/>
    <col min="13" max="13" width="18.7109375" customWidth="1"/>
    <col min="14" max="14" width="12.28515625" customWidth="1"/>
    <col min="15" max="15" width="12.7109375" customWidth="1"/>
    <col min="16" max="16" width="16.140625" customWidth="1"/>
  </cols>
  <sheetData>
    <row r="1" spans="1:26" ht="15">
      <c r="A1" s="71"/>
      <c r="B1" s="71"/>
      <c r="C1" s="71"/>
      <c r="D1" s="71"/>
      <c r="E1" s="71"/>
      <c r="F1" s="71"/>
      <c r="G1" s="71"/>
      <c r="H1" s="71"/>
      <c r="I1" s="71"/>
      <c r="J1" s="541"/>
      <c r="K1" s="71"/>
      <c r="L1" s="1065" t="s">
        <v>590</v>
      </c>
      <c r="M1" s="1065"/>
      <c r="N1" s="80"/>
      <c r="O1" s="71"/>
      <c r="P1" s="71"/>
    </row>
    <row r="2" spans="1:26" ht="15.75">
      <c r="A2" s="1144" t="s">
        <v>0</v>
      </c>
      <c r="B2" s="1144"/>
      <c r="C2" s="1144"/>
      <c r="D2" s="1144"/>
      <c r="E2" s="1144"/>
      <c r="F2" s="1144"/>
      <c r="G2" s="1144"/>
      <c r="H2" s="1144"/>
      <c r="I2" s="1144"/>
      <c r="J2" s="1144"/>
      <c r="K2" s="1144"/>
      <c r="L2" s="1144"/>
      <c r="M2" s="1144"/>
      <c r="N2" s="71"/>
      <c r="O2" s="71"/>
      <c r="P2" s="71"/>
    </row>
    <row r="3" spans="1:26" ht="20.25">
      <c r="A3" s="1011" t="s">
        <v>822</v>
      </c>
      <c r="B3" s="1011"/>
      <c r="C3" s="1011"/>
      <c r="D3" s="1011"/>
      <c r="E3" s="1011"/>
      <c r="F3" s="1011"/>
      <c r="G3" s="1011"/>
      <c r="H3" s="1011"/>
      <c r="I3" s="1011"/>
      <c r="J3" s="1011"/>
      <c r="K3" s="1011"/>
      <c r="L3" s="1011"/>
      <c r="M3" s="1011"/>
      <c r="N3" s="71"/>
      <c r="O3" s="71"/>
      <c r="P3" s="71"/>
    </row>
    <row r="4" spans="1:26">
      <c r="A4" s="71"/>
      <c r="B4" s="71"/>
      <c r="C4" s="71"/>
      <c r="D4" s="71"/>
      <c r="E4" s="71"/>
      <c r="F4" s="71"/>
      <c r="G4" s="71"/>
      <c r="H4" s="71"/>
      <c r="I4" s="71"/>
      <c r="J4" s="541"/>
      <c r="K4" s="71"/>
      <c r="L4" s="71"/>
      <c r="M4" s="71"/>
      <c r="N4" s="71"/>
      <c r="O4" s="71"/>
      <c r="P4" s="71"/>
    </row>
    <row r="5" spans="1:26" ht="15.75">
      <c r="A5" s="1012" t="s">
        <v>589</v>
      </c>
      <c r="B5" s="1012"/>
      <c r="C5" s="1012"/>
      <c r="D5" s="1012"/>
      <c r="E5" s="1012"/>
      <c r="F5" s="1012"/>
      <c r="G5" s="1012"/>
      <c r="H5" s="1012"/>
      <c r="I5" s="1012"/>
      <c r="J5" s="1012"/>
      <c r="K5" s="1012"/>
      <c r="L5" s="1012"/>
      <c r="M5" s="1012"/>
      <c r="N5" s="71"/>
      <c r="O5" s="71"/>
      <c r="P5" s="71"/>
    </row>
    <row r="6" spans="1:26">
      <c r="A6" s="71"/>
      <c r="B6" s="71"/>
      <c r="C6" s="71"/>
      <c r="D6" s="71"/>
      <c r="E6" s="71"/>
      <c r="F6" s="71"/>
      <c r="G6" s="71"/>
      <c r="H6" s="71"/>
      <c r="I6" s="71"/>
      <c r="J6" s="541"/>
      <c r="K6" s="71"/>
      <c r="L6" s="71"/>
      <c r="M6" s="71"/>
      <c r="N6" s="71"/>
      <c r="O6" s="71"/>
      <c r="P6" s="71"/>
    </row>
    <row r="7" spans="1:26">
      <c r="A7" s="911" t="s">
        <v>744</v>
      </c>
      <c r="B7" s="911"/>
      <c r="C7" s="25"/>
      <c r="D7" s="25"/>
      <c r="E7" s="25"/>
      <c r="F7" s="71"/>
      <c r="G7" s="71"/>
      <c r="H7" s="71"/>
      <c r="I7" s="71"/>
      <c r="J7" s="541"/>
      <c r="K7" s="71"/>
      <c r="L7" s="71"/>
      <c r="M7" s="71"/>
      <c r="N7" s="71"/>
      <c r="O7" s="71"/>
      <c r="P7" s="71"/>
    </row>
    <row r="8" spans="1:26" ht="19.899999999999999" customHeight="1">
      <c r="A8" s="1145" t="s">
        <v>2</v>
      </c>
      <c r="B8" s="1145" t="s">
        <v>3</v>
      </c>
      <c r="C8" s="1145" t="s">
        <v>128</v>
      </c>
      <c r="D8" s="1145"/>
      <c r="E8" s="1145"/>
      <c r="F8" s="1145" t="s">
        <v>129</v>
      </c>
      <c r="G8" s="1145"/>
      <c r="H8" s="1145"/>
      <c r="I8" s="1145"/>
      <c r="J8" s="1145" t="s">
        <v>208</v>
      </c>
      <c r="K8" s="1145"/>
      <c r="L8" s="1145"/>
      <c r="M8" s="1145"/>
      <c r="Y8" s="7"/>
      <c r="Z8" s="10"/>
    </row>
    <row r="9" spans="1:26" ht="25.5">
      <c r="A9" s="1145"/>
      <c r="B9" s="1145"/>
      <c r="C9" s="616" t="s">
        <v>423</v>
      </c>
      <c r="D9" s="616" t="s">
        <v>420</v>
      </c>
      <c r="E9" s="616" t="s">
        <v>211</v>
      </c>
      <c r="F9" s="616" t="s">
        <v>418</v>
      </c>
      <c r="G9" s="616" t="s">
        <v>419</v>
      </c>
      <c r="H9" s="616" t="s">
        <v>420</v>
      </c>
      <c r="I9" s="616" t="s">
        <v>211</v>
      </c>
      <c r="J9" s="619" t="s">
        <v>422</v>
      </c>
      <c r="K9" s="616" t="s">
        <v>419</v>
      </c>
      <c r="L9" s="616" t="s">
        <v>420</v>
      </c>
      <c r="M9" s="616" t="s">
        <v>211</v>
      </c>
    </row>
    <row r="10" spans="1:26" s="12" customFormat="1">
      <c r="A10" s="618">
        <v>1</v>
      </c>
      <c r="B10" s="618">
        <v>2</v>
      </c>
      <c r="C10" s="618">
        <v>3</v>
      </c>
      <c r="D10" s="618">
        <v>4</v>
      </c>
      <c r="E10" s="618">
        <v>5</v>
      </c>
      <c r="F10" s="618">
        <v>6</v>
      </c>
      <c r="G10" s="618">
        <v>7</v>
      </c>
      <c r="H10" s="618">
        <v>8</v>
      </c>
      <c r="I10" s="618">
        <v>9</v>
      </c>
      <c r="J10" s="547">
        <v>10</v>
      </c>
      <c r="K10" s="618">
        <v>11</v>
      </c>
      <c r="L10" s="618">
        <v>12</v>
      </c>
      <c r="M10" s="618">
        <v>13</v>
      </c>
    </row>
    <row r="11" spans="1:26" s="12" customFormat="1">
      <c r="A11" s="617">
        <v>1</v>
      </c>
      <c r="B11" s="228" t="s">
        <v>694</v>
      </c>
      <c r="C11" s="322">
        <v>303</v>
      </c>
      <c r="D11" s="322">
        <v>303</v>
      </c>
      <c r="E11" s="322">
        <v>48585</v>
      </c>
      <c r="F11" s="486">
        <v>0</v>
      </c>
      <c r="G11" s="486">
        <v>0</v>
      </c>
      <c r="H11" s="486">
        <v>0</v>
      </c>
      <c r="I11" s="486">
        <v>0</v>
      </c>
      <c r="J11" s="549">
        <v>0</v>
      </c>
      <c r="K11" s="486">
        <v>0</v>
      </c>
      <c r="L11" s="486">
        <v>0</v>
      </c>
      <c r="M11" s="486">
        <v>0</v>
      </c>
    </row>
    <row r="12" spans="1:26" s="12" customFormat="1">
      <c r="A12" s="617">
        <v>2</v>
      </c>
      <c r="B12" s="228" t="s">
        <v>695</v>
      </c>
      <c r="C12" s="322">
        <v>607</v>
      </c>
      <c r="D12" s="322">
        <v>607</v>
      </c>
      <c r="E12" s="322">
        <v>57430</v>
      </c>
      <c r="F12" s="486">
        <v>0</v>
      </c>
      <c r="G12" s="486">
        <v>0</v>
      </c>
      <c r="H12" s="486">
        <v>0</v>
      </c>
      <c r="I12" s="486">
        <v>0</v>
      </c>
      <c r="J12" s="549">
        <v>0</v>
      </c>
      <c r="K12" s="486">
        <v>0</v>
      </c>
      <c r="L12" s="486">
        <v>0</v>
      </c>
      <c r="M12" s="486">
        <v>0</v>
      </c>
    </row>
    <row r="13" spans="1:26" s="12" customFormat="1">
      <c r="A13" s="617">
        <v>3</v>
      </c>
      <c r="B13" s="228" t="s">
        <v>696</v>
      </c>
      <c r="C13" s="322">
        <v>917</v>
      </c>
      <c r="D13" s="322">
        <v>917</v>
      </c>
      <c r="E13" s="322">
        <v>81426</v>
      </c>
      <c r="F13" s="486">
        <v>0</v>
      </c>
      <c r="G13" s="486">
        <v>0</v>
      </c>
      <c r="H13" s="486">
        <v>0</v>
      </c>
      <c r="I13" s="486">
        <v>0</v>
      </c>
      <c r="J13" s="549">
        <v>0</v>
      </c>
      <c r="K13" s="486">
        <v>0</v>
      </c>
      <c r="L13" s="486">
        <v>0</v>
      </c>
      <c r="M13" s="486">
        <v>0</v>
      </c>
    </row>
    <row r="14" spans="1:26" s="12" customFormat="1">
      <c r="A14" s="617">
        <v>4</v>
      </c>
      <c r="B14" s="228" t="s">
        <v>697</v>
      </c>
      <c r="C14" s="322">
        <v>642</v>
      </c>
      <c r="D14" s="322">
        <v>642</v>
      </c>
      <c r="E14" s="322">
        <v>74661</v>
      </c>
      <c r="F14" s="648" t="s">
        <v>770</v>
      </c>
      <c r="G14" s="753">
        <v>1</v>
      </c>
      <c r="H14" s="753">
        <v>116</v>
      </c>
      <c r="I14" s="754">
        <v>16143</v>
      </c>
      <c r="J14" s="549">
        <v>0</v>
      </c>
      <c r="K14" s="486">
        <v>0</v>
      </c>
      <c r="L14" s="486">
        <v>0</v>
      </c>
      <c r="M14" s="486">
        <v>0</v>
      </c>
    </row>
    <row r="15" spans="1:26" s="12" customFormat="1">
      <c r="A15" s="617">
        <v>5</v>
      </c>
      <c r="B15" s="228" t="s">
        <v>698</v>
      </c>
      <c r="C15" s="322">
        <v>355</v>
      </c>
      <c r="D15" s="322">
        <v>428</v>
      </c>
      <c r="E15" s="322">
        <v>20909</v>
      </c>
      <c r="F15" s="486">
        <v>0</v>
      </c>
      <c r="G15" s="486">
        <v>0</v>
      </c>
      <c r="H15" s="486">
        <v>0</v>
      </c>
      <c r="I15" s="486">
        <v>0</v>
      </c>
      <c r="J15" s="549">
        <v>0</v>
      </c>
      <c r="K15" s="486">
        <v>0</v>
      </c>
      <c r="L15" s="486">
        <v>0</v>
      </c>
      <c r="M15" s="486">
        <v>0</v>
      </c>
    </row>
    <row r="16" spans="1:26" s="12" customFormat="1">
      <c r="A16" s="617">
        <v>6</v>
      </c>
      <c r="B16" s="228" t="s">
        <v>699</v>
      </c>
      <c r="C16" s="322">
        <v>215</v>
      </c>
      <c r="D16" s="322">
        <v>215</v>
      </c>
      <c r="E16" s="322">
        <v>15908</v>
      </c>
      <c r="F16" s="486">
        <v>0</v>
      </c>
      <c r="G16" s="486">
        <v>0</v>
      </c>
      <c r="H16" s="486">
        <v>0</v>
      </c>
      <c r="I16" s="486">
        <v>0</v>
      </c>
      <c r="J16" s="549">
        <v>0</v>
      </c>
      <c r="K16" s="486">
        <v>0</v>
      </c>
      <c r="L16" s="486">
        <v>0</v>
      </c>
      <c r="M16" s="486">
        <v>0</v>
      </c>
    </row>
    <row r="17" spans="1:13" s="487" customFormat="1" ht="38.25">
      <c r="A17" s="617">
        <v>7</v>
      </c>
      <c r="B17" s="228" t="s">
        <v>700</v>
      </c>
      <c r="C17" s="486">
        <v>1282</v>
      </c>
      <c r="D17" s="486">
        <v>1282</v>
      </c>
      <c r="E17" s="486">
        <v>96177</v>
      </c>
      <c r="F17" s="751">
        <v>0</v>
      </c>
      <c r="G17" s="486">
        <v>0</v>
      </c>
      <c r="H17" s="486">
        <v>0</v>
      </c>
      <c r="I17" s="486">
        <v>0</v>
      </c>
      <c r="J17" s="548" t="s">
        <v>963</v>
      </c>
      <c r="K17" s="750">
        <v>1</v>
      </c>
      <c r="L17" s="750">
        <v>198</v>
      </c>
      <c r="M17" s="750">
        <v>22816</v>
      </c>
    </row>
    <row r="18" spans="1:13" s="12" customFormat="1">
      <c r="A18" s="617">
        <v>8</v>
      </c>
      <c r="B18" s="228" t="s">
        <v>701</v>
      </c>
      <c r="C18" s="322">
        <v>0</v>
      </c>
      <c r="D18" s="322">
        <v>0</v>
      </c>
      <c r="E18" s="322">
        <v>0</v>
      </c>
      <c r="F18" s="486">
        <v>0</v>
      </c>
      <c r="G18" s="486">
        <v>0</v>
      </c>
      <c r="H18" s="486">
        <v>0</v>
      </c>
      <c r="I18" s="486">
        <v>0</v>
      </c>
      <c r="J18" s="549">
        <v>0</v>
      </c>
      <c r="K18" s="486">
        <v>0</v>
      </c>
      <c r="L18" s="486">
        <v>0</v>
      </c>
      <c r="M18" s="486">
        <v>0</v>
      </c>
    </row>
    <row r="19" spans="1:13" s="12" customFormat="1">
      <c r="A19" s="617">
        <v>9</v>
      </c>
      <c r="B19" s="228" t="s">
        <v>702</v>
      </c>
      <c r="C19" s="322">
        <v>571</v>
      </c>
      <c r="D19" s="322">
        <v>571</v>
      </c>
      <c r="E19" s="322">
        <v>46072</v>
      </c>
      <c r="F19" s="486">
        <v>0</v>
      </c>
      <c r="G19" s="486">
        <v>0</v>
      </c>
      <c r="H19" s="486">
        <v>0</v>
      </c>
      <c r="I19" s="486">
        <v>0</v>
      </c>
      <c r="J19" s="549">
        <v>0</v>
      </c>
      <c r="K19" s="486">
        <v>0</v>
      </c>
      <c r="L19" s="486">
        <v>0</v>
      </c>
      <c r="M19" s="486">
        <v>0</v>
      </c>
    </row>
    <row r="20" spans="1:13" s="12" customFormat="1">
      <c r="A20" s="617">
        <v>10</v>
      </c>
      <c r="B20" s="228" t="s">
        <v>703</v>
      </c>
      <c r="C20" s="322">
        <v>0</v>
      </c>
      <c r="D20" s="322">
        <v>0</v>
      </c>
      <c r="E20" s="322">
        <v>0</v>
      </c>
      <c r="F20" s="486">
        <v>0</v>
      </c>
      <c r="G20" s="486">
        <v>0</v>
      </c>
      <c r="H20" s="486">
        <v>0</v>
      </c>
      <c r="I20" s="486">
        <v>0</v>
      </c>
      <c r="J20" s="549">
        <v>0</v>
      </c>
      <c r="K20" s="486">
        <v>0</v>
      </c>
      <c r="L20" s="486">
        <v>0</v>
      </c>
      <c r="M20" s="486">
        <v>0</v>
      </c>
    </row>
    <row r="21" spans="1:13" s="12" customFormat="1">
      <c r="A21" s="617">
        <v>11</v>
      </c>
      <c r="B21" s="228" t="s">
        <v>704</v>
      </c>
      <c r="C21" s="322">
        <v>509</v>
      </c>
      <c r="D21" s="322">
        <v>509</v>
      </c>
      <c r="E21" s="322">
        <v>43292</v>
      </c>
      <c r="F21" s="549" t="s">
        <v>955</v>
      </c>
      <c r="G21" s="486">
        <v>1</v>
      </c>
      <c r="H21" s="486">
        <v>26</v>
      </c>
      <c r="I21" s="486">
        <v>2005</v>
      </c>
      <c r="J21" s="549" t="s">
        <v>772</v>
      </c>
      <c r="K21" s="486">
        <v>1</v>
      </c>
      <c r="L21" s="486">
        <v>341</v>
      </c>
      <c r="M21" s="486">
        <v>39665</v>
      </c>
    </row>
    <row r="22" spans="1:13" s="12" customFormat="1">
      <c r="A22" s="617">
        <v>12</v>
      </c>
      <c r="B22" s="228" t="s">
        <v>705</v>
      </c>
      <c r="C22" s="322">
        <v>349</v>
      </c>
      <c r="D22" s="322">
        <v>349</v>
      </c>
      <c r="E22" s="322">
        <v>17662</v>
      </c>
      <c r="F22" s="486">
        <v>0</v>
      </c>
      <c r="G22" s="486">
        <v>0</v>
      </c>
      <c r="H22" s="486">
        <v>0</v>
      </c>
      <c r="I22" s="486">
        <v>0</v>
      </c>
      <c r="J22" s="549">
        <v>0</v>
      </c>
      <c r="K22" s="486">
        <v>0</v>
      </c>
      <c r="L22" s="486">
        <v>0</v>
      </c>
      <c r="M22" s="486">
        <v>0</v>
      </c>
    </row>
    <row r="23" spans="1:13" s="12" customFormat="1">
      <c r="A23" s="617">
        <v>13</v>
      </c>
      <c r="B23" s="228" t="s">
        <v>706</v>
      </c>
      <c r="C23" s="322">
        <v>515</v>
      </c>
      <c r="D23" s="322">
        <v>515</v>
      </c>
      <c r="E23" s="322">
        <v>175818.00000000003</v>
      </c>
      <c r="F23" s="486">
        <v>0</v>
      </c>
      <c r="G23" s="486">
        <v>0</v>
      </c>
      <c r="H23" s="486">
        <v>0</v>
      </c>
      <c r="I23" s="486">
        <v>0</v>
      </c>
      <c r="J23" s="549">
        <v>0</v>
      </c>
      <c r="K23" s="486">
        <v>0</v>
      </c>
      <c r="L23" s="486">
        <v>0</v>
      </c>
      <c r="M23" s="486">
        <v>0</v>
      </c>
    </row>
    <row r="24" spans="1:13" s="12" customFormat="1">
      <c r="A24" s="617">
        <v>14</v>
      </c>
      <c r="B24" s="228" t="s">
        <v>707</v>
      </c>
      <c r="C24" s="322">
        <v>279</v>
      </c>
      <c r="D24" s="322">
        <v>279</v>
      </c>
      <c r="E24" s="322">
        <v>21687</v>
      </c>
      <c r="F24" s="486">
        <v>0</v>
      </c>
      <c r="G24" s="486">
        <v>0</v>
      </c>
      <c r="H24" s="486">
        <v>0</v>
      </c>
      <c r="I24" s="486">
        <v>0</v>
      </c>
      <c r="J24" s="549">
        <v>0</v>
      </c>
      <c r="K24" s="486">
        <v>0</v>
      </c>
      <c r="L24" s="486">
        <v>0</v>
      </c>
      <c r="M24" s="486">
        <v>0</v>
      </c>
    </row>
    <row r="25" spans="1:13" s="12" customFormat="1">
      <c r="A25" s="617">
        <v>15</v>
      </c>
      <c r="B25" s="228" t="s">
        <v>708</v>
      </c>
      <c r="C25" s="322">
        <v>0</v>
      </c>
      <c r="D25" s="322">
        <v>0</v>
      </c>
      <c r="E25" s="322">
        <v>0</v>
      </c>
      <c r="F25" s="486">
        <v>0</v>
      </c>
      <c r="G25" s="486">
        <v>0</v>
      </c>
      <c r="H25" s="486">
        <v>0</v>
      </c>
      <c r="I25" s="486">
        <v>0</v>
      </c>
      <c r="J25" s="549" t="s">
        <v>772</v>
      </c>
      <c r="K25" s="486">
        <v>1</v>
      </c>
      <c r="L25" s="486">
        <v>172</v>
      </c>
      <c r="M25" s="486">
        <v>13284</v>
      </c>
    </row>
    <row r="26" spans="1:13">
      <c r="A26" s="617">
        <v>16</v>
      </c>
      <c r="B26" s="230" t="s">
        <v>709</v>
      </c>
      <c r="C26" s="323">
        <v>0</v>
      </c>
      <c r="D26" s="323">
        <v>0</v>
      </c>
      <c r="E26" s="323">
        <v>0</v>
      </c>
      <c r="F26" s="545">
        <v>0</v>
      </c>
      <c r="G26" s="545">
        <v>0</v>
      </c>
      <c r="H26" s="545">
        <v>0</v>
      </c>
      <c r="I26" s="545">
        <v>0</v>
      </c>
      <c r="J26" s="755">
        <v>0</v>
      </c>
      <c r="K26" s="545">
        <v>0</v>
      </c>
      <c r="L26" s="545">
        <v>0</v>
      </c>
      <c r="M26" s="545">
        <v>0</v>
      </c>
    </row>
    <row r="27" spans="1:13">
      <c r="A27" s="617">
        <v>17</v>
      </c>
      <c r="B27" s="230" t="s">
        <v>710</v>
      </c>
      <c r="C27" s="323">
        <v>341</v>
      </c>
      <c r="D27" s="323">
        <v>388</v>
      </c>
      <c r="E27" s="323">
        <v>26725</v>
      </c>
      <c r="F27" s="545">
        <v>0</v>
      </c>
      <c r="G27" s="545">
        <v>0</v>
      </c>
      <c r="H27" s="545">
        <v>0</v>
      </c>
      <c r="I27" s="545">
        <v>0</v>
      </c>
      <c r="J27" s="755">
        <v>0</v>
      </c>
      <c r="K27" s="545">
        <v>0</v>
      </c>
      <c r="L27" s="545">
        <v>0</v>
      </c>
      <c r="M27" s="545">
        <v>0</v>
      </c>
    </row>
    <row r="28" spans="1:13">
      <c r="A28" s="617">
        <v>18</v>
      </c>
      <c r="B28" s="230" t="s">
        <v>711</v>
      </c>
      <c r="C28" s="323">
        <v>237</v>
      </c>
      <c r="D28" s="323">
        <v>237</v>
      </c>
      <c r="E28" s="323">
        <v>16055</v>
      </c>
      <c r="F28" s="545">
        <v>0</v>
      </c>
      <c r="G28" s="545">
        <v>0</v>
      </c>
      <c r="H28" s="545">
        <v>0</v>
      </c>
      <c r="I28" s="545">
        <v>0</v>
      </c>
      <c r="J28" s="755" t="s">
        <v>772</v>
      </c>
      <c r="K28" s="545">
        <v>1</v>
      </c>
      <c r="L28" s="545">
        <v>253</v>
      </c>
      <c r="M28" s="545">
        <v>20065</v>
      </c>
    </row>
    <row r="29" spans="1:13" ht="38.25">
      <c r="A29" s="617">
        <v>19</v>
      </c>
      <c r="B29" s="230" t="s">
        <v>712</v>
      </c>
      <c r="C29" s="545">
        <v>720</v>
      </c>
      <c r="D29" s="545">
        <v>720</v>
      </c>
      <c r="E29" s="545">
        <v>124868</v>
      </c>
      <c r="F29" s="548" t="s">
        <v>964</v>
      </c>
      <c r="G29" s="482">
        <v>1</v>
      </c>
      <c r="H29" s="482">
        <v>48</v>
      </c>
      <c r="I29" s="315">
        <v>4885</v>
      </c>
      <c r="J29" s="548" t="s">
        <v>963</v>
      </c>
      <c r="K29" s="752">
        <v>1</v>
      </c>
      <c r="L29" s="752">
        <v>162</v>
      </c>
      <c r="M29" s="752">
        <v>30332</v>
      </c>
    </row>
    <row r="30" spans="1:13" ht="25.5">
      <c r="A30" s="617">
        <v>20</v>
      </c>
      <c r="B30" s="230" t="s">
        <v>713</v>
      </c>
      <c r="C30" s="545">
        <v>1055</v>
      </c>
      <c r="D30" s="545">
        <v>1055</v>
      </c>
      <c r="E30" s="545">
        <v>65266</v>
      </c>
      <c r="F30" s="549" t="s">
        <v>957</v>
      </c>
      <c r="G30" s="545">
        <v>1</v>
      </c>
      <c r="H30" s="545">
        <v>152</v>
      </c>
      <c r="I30" s="545">
        <v>11324</v>
      </c>
      <c r="J30" s="755">
        <v>0</v>
      </c>
      <c r="K30" s="545">
        <v>0</v>
      </c>
      <c r="L30" s="545">
        <v>0</v>
      </c>
      <c r="M30" s="545">
        <v>0</v>
      </c>
    </row>
    <row r="31" spans="1:13">
      <c r="A31" s="617">
        <v>21</v>
      </c>
      <c r="B31" s="230" t="s">
        <v>714</v>
      </c>
      <c r="C31" s="323">
        <v>328</v>
      </c>
      <c r="D31" s="323">
        <v>328</v>
      </c>
      <c r="E31" s="323">
        <v>0</v>
      </c>
      <c r="F31" s="545">
        <v>0</v>
      </c>
      <c r="G31" s="545">
        <v>0</v>
      </c>
      <c r="H31" s="545">
        <v>0</v>
      </c>
      <c r="I31" s="545">
        <v>0</v>
      </c>
      <c r="J31" s="755">
        <v>0</v>
      </c>
      <c r="K31" s="545">
        <v>0</v>
      </c>
      <c r="L31" s="545">
        <v>0</v>
      </c>
      <c r="M31" s="545">
        <v>0</v>
      </c>
    </row>
    <row r="32" spans="1:13">
      <c r="A32" s="617">
        <v>22</v>
      </c>
      <c r="B32" s="230" t="s">
        <v>715</v>
      </c>
      <c r="C32" s="323">
        <v>2270</v>
      </c>
      <c r="D32" s="323">
        <v>2270</v>
      </c>
      <c r="E32" s="323">
        <v>129712</v>
      </c>
      <c r="F32" s="545">
        <v>0</v>
      </c>
      <c r="G32" s="545">
        <v>0</v>
      </c>
      <c r="H32" s="545">
        <v>0</v>
      </c>
      <c r="I32" s="545">
        <v>0</v>
      </c>
      <c r="J32" s="755">
        <v>0</v>
      </c>
      <c r="K32" s="545">
        <v>0</v>
      </c>
      <c r="L32" s="545">
        <v>0</v>
      </c>
      <c r="M32" s="545">
        <v>0</v>
      </c>
    </row>
    <row r="33" spans="1:16">
      <c r="A33" s="617">
        <v>23</v>
      </c>
      <c r="B33" s="230" t="s">
        <v>716</v>
      </c>
      <c r="C33" s="323">
        <v>1190</v>
      </c>
      <c r="D33" s="323">
        <v>1955</v>
      </c>
      <c r="E33" s="323">
        <v>213798</v>
      </c>
      <c r="F33" s="545">
        <v>0</v>
      </c>
      <c r="G33" s="545">
        <v>0</v>
      </c>
      <c r="H33" s="545">
        <v>0</v>
      </c>
      <c r="I33" s="545">
        <v>0</v>
      </c>
      <c r="J33" s="755">
        <v>0</v>
      </c>
      <c r="K33" s="545">
        <v>0</v>
      </c>
      <c r="L33" s="545">
        <v>0</v>
      </c>
      <c r="M33" s="545">
        <v>0</v>
      </c>
    </row>
    <row r="34" spans="1:16" s="546" customFormat="1" ht="38.25">
      <c r="A34" s="617">
        <v>24</v>
      </c>
      <c r="B34" s="230" t="s">
        <v>717</v>
      </c>
      <c r="C34" s="545">
        <v>0</v>
      </c>
      <c r="D34" s="545">
        <v>0</v>
      </c>
      <c r="E34" s="545">
        <v>0</v>
      </c>
      <c r="F34" s="549" t="s">
        <v>964</v>
      </c>
      <c r="G34" s="545">
        <v>1</v>
      </c>
      <c r="H34" s="545">
        <v>14</v>
      </c>
      <c r="I34" s="545">
        <v>1178</v>
      </c>
      <c r="J34" s="548" t="s">
        <v>963</v>
      </c>
      <c r="K34" s="508">
        <v>1</v>
      </c>
      <c r="L34" s="508">
        <v>250</v>
      </c>
      <c r="M34" s="508">
        <v>22863</v>
      </c>
    </row>
    <row r="35" spans="1:16">
      <c r="A35" s="617">
        <v>25</v>
      </c>
      <c r="B35" s="230" t="s">
        <v>718</v>
      </c>
      <c r="C35" s="323">
        <v>0</v>
      </c>
      <c r="D35" s="323">
        <v>0</v>
      </c>
      <c r="E35" s="323">
        <v>0</v>
      </c>
      <c r="F35" s="545">
        <v>0</v>
      </c>
      <c r="G35" s="545">
        <v>0</v>
      </c>
      <c r="H35" s="545">
        <v>0</v>
      </c>
      <c r="I35" s="545">
        <v>0</v>
      </c>
      <c r="J35" s="755">
        <v>0</v>
      </c>
      <c r="K35" s="545">
        <v>0</v>
      </c>
      <c r="L35" s="545">
        <v>0</v>
      </c>
      <c r="M35" s="545">
        <v>0</v>
      </c>
    </row>
    <row r="36" spans="1:16" s="546" customFormat="1" ht="38.25">
      <c r="A36" s="617">
        <v>26</v>
      </c>
      <c r="B36" s="230" t="s">
        <v>719</v>
      </c>
      <c r="C36" s="545">
        <v>145</v>
      </c>
      <c r="D36" s="545">
        <v>145</v>
      </c>
      <c r="E36" s="545">
        <v>9987</v>
      </c>
      <c r="F36" s="486">
        <v>0</v>
      </c>
      <c r="G36" s="545">
        <v>0</v>
      </c>
      <c r="H36" s="545">
        <v>0</v>
      </c>
      <c r="I36" s="545">
        <v>0</v>
      </c>
      <c r="J36" s="548" t="s">
        <v>963</v>
      </c>
      <c r="K36" s="545">
        <v>1</v>
      </c>
      <c r="L36" s="545">
        <v>797</v>
      </c>
      <c r="M36" s="545">
        <v>65951</v>
      </c>
    </row>
    <row r="37" spans="1:16">
      <c r="A37" s="617">
        <v>27</v>
      </c>
      <c r="B37" s="230" t="s">
        <v>720</v>
      </c>
      <c r="C37" s="323">
        <v>1322</v>
      </c>
      <c r="D37" s="323">
        <v>1322</v>
      </c>
      <c r="E37" s="323">
        <v>97650</v>
      </c>
      <c r="F37" s="545">
        <v>0</v>
      </c>
      <c r="G37" s="545">
        <v>0</v>
      </c>
      <c r="H37" s="545">
        <v>0</v>
      </c>
      <c r="I37" s="545">
        <v>0</v>
      </c>
      <c r="J37" s="755">
        <v>0</v>
      </c>
      <c r="K37" s="545">
        <v>0</v>
      </c>
      <c r="L37" s="545">
        <v>0</v>
      </c>
      <c r="M37" s="545">
        <v>0</v>
      </c>
    </row>
    <row r="38" spans="1:16">
      <c r="A38" s="617">
        <v>28</v>
      </c>
      <c r="B38" s="230" t="s">
        <v>721</v>
      </c>
      <c r="C38" s="323">
        <v>282</v>
      </c>
      <c r="D38" s="323">
        <v>282</v>
      </c>
      <c r="E38" s="323">
        <v>12774</v>
      </c>
      <c r="F38" s="545">
        <v>0</v>
      </c>
      <c r="G38" s="545">
        <v>0</v>
      </c>
      <c r="H38" s="545">
        <v>0</v>
      </c>
      <c r="I38" s="545">
        <v>0</v>
      </c>
      <c r="J38" s="755">
        <v>0</v>
      </c>
      <c r="K38" s="545">
        <v>0</v>
      </c>
      <c r="L38" s="545">
        <v>0</v>
      </c>
      <c r="M38" s="545">
        <v>0</v>
      </c>
    </row>
    <row r="39" spans="1:16">
      <c r="A39" s="617">
        <v>29</v>
      </c>
      <c r="B39" s="230" t="s">
        <v>722</v>
      </c>
      <c r="C39" s="323">
        <v>0</v>
      </c>
      <c r="D39" s="323">
        <v>0</v>
      </c>
      <c r="E39" s="323">
        <v>0</v>
      </c>
      <c r="F39" s="545">
        <v>0</v>
      </c>
      <c r="G39" s="545">
        <v>0</v>
      </c>
      <c r="H39" s="545">
        <v>0</v>
      </c>
      <c r="I39" s="545">
        <v>0</v>
      </c>
      <c r="J39" s="755">
        <v>0</v>
      </c>
      <c r="K39" s="545">
        <v>0</v>
      </c>
      <c r="L39" s="545">
        <v>0</v>
      </c>
      <c r="M39" s="545">
        <v>0</v>
      </c>
    </row>
    <row r="40" spans="1:16" ht="38.25">
      <c r="A40" s="617">
        <v>30</v>
      </c>
      <c r="B40" s="230" t="s">
        <v>723</v>
      </c>
      <c r="C40" s="323">
        <v>0</v>
      </c>
      <c r="D40" s="323">
        <v>0</v>
      </c>
      <c r="E40" s="323">
        <v>0</v>
      </c>
      <c r="F40" s="486">
        <v>0</v>
      </c>
      <c r="G40" s="545">
        <v>0</v>
      </c>
      <c r="H40" s="545">
        <v>0</v>
      </c>
      <c r="I40" s="545">
        <v>0</v>
      </c>
      <c r="J40" s="548" t="s">
        <v>963</v>
      </c>
      <c r="K40" s="545">
        <v>1</v>
      </c>
      <c r="L40" s="545">
        <v>393</v>
      </c>
      <c r="M40" s="545">
        <v>46420</v>
      </c>
    </row>
    <row r="41" spans="1:16">
      <c r="A41" s="429"/>
      <c r="B41" s="406" t="s">
        <v>724</v>
      </c>
      <c r="C41" s="430">
        <f t="shared" ref="C41:E41" si="0">SUM(C11:C40)</f>
        <v>14434</v>
      </c>
      <c r="D41" s="430">
        <f t="shared" si="0"/>
        <v>15319</v>
      </c>
      <c r="E41" s="430">
        <f t="shared" si="0"/>
        <v>1396462</v>
      </c>
      <c r="F41" s="430">
        <f t="shared" ref="F41:M41" si="1">SUM(F11:F40)</f>
        <v>0</v>
      </c>
      <c r="G41" s="430">
        <f t="shared" si="1"/>
        <v>5</v>
      </c>
      <c r="H41" s="430">
        <f t="shared" si="1"/>
        <v>356</v>
      </c>
      <c r="I41" s="430">
        <f t="shared" si="1"/>
        <v>35535</v>
      </c>
      <c r="J41" s="550">
        <f t="shared" si="1"/>
        <v>0</v>
      </c>
      <c r="K41" s="430">
        <f t="shared" si="1"/>
        <v>8</v>
      </c>
      <c r="L41" s="430">
        <f t="shared" si="1"/>
        <v>2566</v>
      </c>
      <c r="M41" s="430">
        <f t="shared" si="1"/>
        <v>261396</v>
      </c>
    </row>
    <row r="42" spans="1:16">
      <c r="A42" s="75"/>
      <c r="B42" s="75"/>
      <c r="C42" s="75"/>
      <c r="D42" s="75"/>
      <c r="E42" s="75"/>
      <c r="F42" s="71"/>
      <c r="G42" s="71"/>
      <c r="H42" s="71"/>
      <c r="I42" s="71"/>
      <c r="J42" s="541"/>
      <c r="K42" s="71"/>
      <c r="L42" s="71"/>
      <c r="M42" s="71"/>
      <c r="N42" s="71"/>
      <c r="O42" s="71"/>
      <c r="P42" s="71"/>
    </row>
    <row r="43" spans="1:16">
      <c r="A43" s="71"/>
      <c r="B43" s="71"/>
      <c r="C43" s="71"/>
      <c r="D43" s="71"/>
      <c r="E43" s="71"/>
      <c r="F43" s="71"/>
      <c r="G43" s="71"/>
      <c r="H43" s="71"/>
      <c r="I43" s="71"/>
      <c r="J43" s="541"/>
      <c r="K43" s="71"/>
      <c r="L43" s="71"/>
      <c r="M43" s="71"/>
      <c r="N43" s="71"/>
      <c r="O43" s="71"/>
      <c r="P43" s="71"/>
    </row>
    <row r="44" spans="1:16">
      <c r="A44" s="71"/>
      <c r="B44" s="71"/>
      <c r="C44" s="71"/>
      <c r="D44" s="71"/>
      <c r="E44" s="71"/>
      <c r="F44" s="71"/>
      <c r="G44" s="71"/>
      <c r="H44" s="71"/>
      <c r="I44" s="71"/>
      <c r="J44" s="541"/>
      <c r="K44" s="71"/>
      <c r="L44" s="71"/>
      <c r="M44" s="71"/>
      <c r="N44" s="71"/>
      <c r="O44" s="71"/>
      <c r="P44" s="71"/>
    </row>
    <row r="46" spans="1:16">
      <c r="A46" s="1147"/>
      <c r="B46" s="1147"/>
      <c r="C46" s="1147"/>
      <c r="D46" s="1147"/>
      <c r="E46" s="1147"/>
      <c r="F46" s="1147"/>
      <c r="G46" s="1147"/>
      <c r="H46" s="1147"/>
      <c r="I46" s="1147"/>
      <c r="J46" s="1147"/>
      <c r="K46" s="1147"/>
      <c r="L46" s="1147"/>
      <c r="M46" s="82"/>
      <c r="N46" s="1147"/>
      <c r="O46" s="1147"/>
      <c r="P46" s="1147"/>
    </row>
    <row r="47" spans="1:16">
      <c r="A47" s="71"/>
      <c r="B47" s="71"/>
      <c r="C47" s="71"/>
      <c r="D47" s="71"/>
      <c r="E47" s="71"/>
      <c r="F47" s="71"/>
      <c r="G47" s="71"/>
      <c r="H47" s="71"/>
      <c r="I47" s="71"/>
      <c r="J47" s="541"/>
      <c r="K47" s="71"/>
      <c r="L47" s="71"/>
      <c r="M47" s="71"/>
      <c r="N47" s="71"/>
      <c r="O47" s="71"/>
      <c r="P47" s="71"/>
    </row>
    <row r="48" spans="1:16" ht="15.75">
      <c r="A48" s="78" t="s">
        <v>11</v>
      </c>
      <c r="B48" s="78"/>
      <c r="C48" s="78"/>
      <c r="D48" s="78"/>
      <c r="E48" s="78"/>
      <c r="F48" s="78"/>
      <c r="G48" s="78"/>
      <c r="H48" s="78"/>
      <c r="I48" s="78"/>
      <c r="J48" s="551"/>
      <c r="K48" s="1148" t="s">
        <v>12</v>
      </c>
      <c r="L48" s="1148"/>
      <c r="M48" s="1148"/>
      <c r="N48" s="110"/>
      <c r="O48" s="71"/>
      <c r="P48" s="71"/>
    </row>
    <row r="49" spans="1:16" ht="15.75">
      <c r="A49" s="993" t="s">
        <v>13</v>
      </c>
      <c r="B49" s="993"/>
      <c r="C49" s="993"/>
      <c r="D49" s="993"/>
      <c r="E49" s="993"/>
      <c r="F49" s="993"/>
      <c r="G49" s="993"/>
      <c r="H49" s="993"/>
      <c r="I49" s="993"/>
      <c r="J49" s="993"/>
      <c r="K49" s="993"/>
      <c r="L49" s="993"/>
      <c r="M49" s="993"/>
      <c r="N49" s="71"/>
      <c r="O49" s="71"/>
      <c r="P49" s="71"/>
    </row>
    <row r="50" spans="1:16" ht="15.6" customHeight="1">
      <c r="A50" s="993" t="s">
        <v>14</v>
      </c>
      <c r="B50" s="993"/>
      <c r="C50" s="993"/>
      <c r="D50" s="993"/>
      <c r="E50" s="993"/>
      <c r="F50" s="993"/>
      <c r="G50" s="993"/>
      <c r="H50" s="993"/>
      <c r="I50" s="993"/>
      <c r="J50" s="993"/>
      <c r="K50" s="993"/>
      <c r="L50" s="993"/>
      <c r="M50" s="993"/>
      <c r="N50" s="110"/>
      <c r="O50" s="71"/>
      <c r="P50" s="71"/>
    </row>
    <row r="51" spans="1:16">
      <c r="A51" s="71"/>
      <c r="B51" s="71"/>
      <c r="C51" s="71"/>
      <c r="D51" s="71"/>
      <c r="E51" s="71"/>
      <c r="F51" s="71"/>
      <c r="G51" s="71"/>
      <c r="L51" s="28" t="s">
        <v>83</v>
      </c>
      <c r="M51" s="28"/>
      <c r="N51" s="28"/>
      <c r="O51" s="28"/>
      <c r="P51" s="28"/>
    </row>
  </sheetData>
  <mergeCells count="15">
    <mergeCell ref="N46:P46"/>
    <mergeCell ref="C8:E8"/>
    <mergeCell ref="L1:M1"/>
    <mergeCell ref="A2:M2"/>
    <mergeCell ref="A3:M3"/>
    <mergeCell ref="A5:M5"/>
    <mergeCell ref="A7:B7"/>
    <mergeCell ref="K48:M48"/>
    <mergeCell ref="A49:M49"/>
    <mergeCell ref="A8:A9"/>
    <mergeCell ref="B8:B9"/>
    <mergeCell ref="A50:M50"/>
    <mergeCell ref="F8:I8"/>
    <mergeCell ref="J8:M8"/>
    <mergeCell ref="A46:L46"/>
  </mergeCells>
  <printOptions horizontalCentered="1"/>
  <pageMargins left="0.70866141732283472" right="0.70866141732283472" top="0.23622047244094491" bottom="0" header="0.31496062992125984" footer="0.31496062992125984"/>
  <pageSetup paperSize="9" scale="60" orientation="landscape" r:id="rId1"/>
  <drawing r:id="rId2"/>
</worksheet>
</file>

<file path=xl/worksheets/sheet48.xml><?xml version="1.0" encoding="utf-8"?>
<worksheet xmlns="http://schemas.openxmlformats.org/spreadsheetml/2006/main" xmlns:r="http://schemas.openxmlformats.org/officeDocument/2006/relationships">
  <sheetPr>
    <pageSetUpPr fitToPage="1"/>
  </sheetPr>
  <dimension ref="A1:N46"/>
  <sheetViews>
    <sheetView topLeftCell="A16" zoomScaleSheetLayoutView="84" workbookViewId="0">
      <selection activeCell="G31" sqref="G31"/>
    </sheetView>
  </sheetViews>
  <sheetFormatPr defaultRowHeight="12.75"/>
  <cols>
    <col min="1" max="1" width="5.85546875" customWidth="1"/>
    <col min="2" max="2" width="18.42578125" customWidth="1"/>
    <col min="3" max="3" width="11.85546875" customWidth="1"/>
    <col min="4" max="4" width="15.42578125" customWidth="1"/>
    <col min="6" max="6" width="13.42578125" customWidth="1"/>
    <col min="7" max="7" width="19" customWidth="1"/>
    <col min="8" max="8" width="12.42578125" customWidth="1"/>
    <col min="9" max="9" width="19.28515625" customWidth="1"/>
    <col min="10" max="10" width="20.28515625" customWidth="1"/>
    <col min="11" max="11" width="13.85546875" customWidth="1"/>
    <col min="12" max="12" width="9.140625" hidden="1" customWidth="1"/>
  </cols>
  <sheetData>
    <row r="1" spans="1:14" ht="18">
      <c r="A1" s="1018" t="s">
        <v>0</v>
      </c>
      <c r="B1" s="1018"/>
      <c r="C1" s="1018"/>
      <c r="D1" s="1018"/>
      <c r="E1" s="1018"/>
      <c r="F1" s="1018"/>
      <c r="G1" s="1018"/>
      <c r="H1" s="1018"/>
      <c r="I1" s="1018"/>
      <c r="J1" s="1162" t="s">
        <v>567</v>
      </c>
      <c r="K1" s="1162"/>
    </row>
    <row r="2" spans="1:14" ht="21">
      <c r="A2" s="1019" t="s">
        <v>822</v>
      </c>
      <c r="B2" s="1019"/>
      <c r="C2" s="1019"/>
      <c r="D2" s="1019"/>
      <c r="E2" s="1019"/>
      <c r="F2" s="1019"/>
      <c r="G2" s="1019"/>
      <c r="H2" s="1019"/>
      <c r="I2" s="1019"/>
      <c r="J2" s="1019"/>
      <c r="K2" s="1019"/>
    </row>
    <row r="3" spans="1:14" ht="15">
      <c r="A3" s="148"/>
      <c r="B3" s="148"/>
      <c r="C3" s="148"/>
      <c r="D3" s="148"/>
      <c r="E3" s="148"/>
      <c r="F3" s="148"/>
      <c r="G3" s="148"/>
      <c r="H3" s="148"/>
      <c r="I3" s="148"/>
      <c r="J3" s="148"/>
      <c r="K3" s="148"/>
    </row>
    <row r="4" spans="1:14" ht="15">
      <c r="A4" s="1163" t="s">
        <v>566</v>
      </c>
      <c r="B4" s="1163"/>
      <c r="C4" s="1163"/>
      <c r="D4" s="1163"/>
      <c r="E4" s="1163"/>
      <c r="F4" s="1163"/>
      <c r="G4" s="1163"/>
      <c r="H4" s="1163"/>
      <c r="I4" s="1163"/>
      <c r="J4" s="1163"/>
      <c r="K4" s="1163"/>
    </row>
    <row r="5" spans="1:14" ht="15">
      <c r="A5" s="579" t="s">
        <v>692</v>
      </c>
      <c r="B5" s="149"/>
      <c r="C5" s="149"/>
      <c r="D5" s="149"/>
      <c r="E5" s="149"/>
      <c r="F5" s="149"/>
      <c r="G5" s="149"/>
      <c r="H5" s="149"/>
      <c r="I5" s="148"/>
      <c r="J5" s="1101" t="s">
        <v>977</v>
      </c>
      <c r="K5" s="1101"/>
      <c r="L5" s="1101"/>
    </row>
    <row r="6" spans="1:14" ht="15">
      <c r="A6" s="1110" t="s">
        <v>2</v>
      </c>
      <c r="B6" s="1110" t="s">
        <v>3</v>
      </c>
      <c r="C6" s="1110" t="s">
        <v>325</v>
      </c>
      <c r="D6" s="1110" t="s">
        <v>326</v>
      </c>
      <c r="E6" s="1110"/>
      <c r="F6" s="1110"/>
      <c r="G6" s="1110"/>
      <c r="H6" s="1110"/>
      <c r="I6" s="1111" t="s">
        <v>327</v>
      </c>
      <c r="J6" s="1112"/>
      <c r="K6" s="1113"/>
    </row>
    <row r="7" spans="1:14" ht="60">
      <c r="A7" s="1110"/>
      <c r="B7" s="1110"/>
      <c r="C7" s="1110"/>
      <c r="D7" s="560" t="s">
        <v>328</v>
      </c>
      <c r="E7" s="560" t="s">
        <v>211</v>
      </c>
      <c r="F7" s="560" t="s">
        <v>487</v>
      </c>
      <c r="G7" s="560" t="s">
        <v>329</v>
      </c>
      <c r="H7" s="560" t="s">
        <v>458</v>
      </c>
      <c r="I7" s="560" t="s">
        <v>330</v>
      </c>
      <c r="J7" s="560" t="s">
        <v>331</v>
      </c>
      <c r="K7" s="560" t="s">
        <v>332</v>
      </c>
    </row>
    <row r="8" spans="1:14" ht="15">
      <c r="A8" s="366" t="s">
        <v>286</v>
      </c>
      <c r="B8" s="366" t="s">
        <v>287</v>
      </c>
      <c r="C8" s="366" t="s">
        <v>288</v>
      </c>
      <c r="D8" s="366" t="s">
        <v>289</v>
      </c>
      <c r="E8" s="366" t="s">
        <v>290</v>
      </c>
      <c r="F8" s="366" t="s">
        <v>291</v>
      </c>
      <c r="G8" s="366" t="s">
        <v>292</v>
      </c>
      <c r="H8" s="366" t="s">
        <v>293</v>
      </c>
      <c r="I8" s="366" t="s">
        <v>314</v>
      </c>
      <c r="J8" s="366" t="s">
        <v>315</v>
      </c>
      <c r="K8" s="366" t="s">
        <v>316</v>
      </c>
    </row>
    <row r="9" spans="1:14" ht="15">
      <c r="A9" s="84">
        <v>1</v>
      </c>
      <c r="B9" s="228" t="s">
        <v>694</v>
      </c>
      <c r="C9" s="309">
        <v>0</v>
      </c>
      <c r="D9" s="309">
        <v>0</v>
      </c>
      <c r="E9" s="309">
        <v>0</v>
      </c>
      <c r="F9" s="309">
        <v>0</v>
      </c>
      <c r="G9" s="309">
        <v>0</v>
      </c>
      <c r="H9" s="309">
        <v>0</v>
      </c>
      <c r="I9" s="309">
        <v>0</v>
      </c>
      <c r="J9" s="485">
        <v>0</v>
      </c>
      <c r="K9" s="485">
        <f>I9+J9</f>
        <v>0</v>
      </c>
      <c r="N9" s="544"/>
    </row>
    <row r="10" spans="1:14" ht="15">
      <c r="A10" s="84">
        <v>2</v>
      </c>
      <c r="B10" s="228" t="s">
        <v>695</v>
      </c>
      <c r="C10" s="309">
        <v>0</v>
      </c>
      <c r="D10" s="309">
        <v>0</v>
      </c>
      <c r="E10" s="309">
        <v>0</v>
      </c>
      <c r="F10" s="309">
        <v>0</v>
      </c>
      <c r="G10" s="309">
        <v>0</v>
      </c>
      <c r="H10" s="309">
        <v>0</v>
      </c>
      <c r="I10" s="309">
        <v>0</v>
      </c>
      <c r="J10" s="485">
        <v>0</v>
      </c>
      <c r="K10" s="485">
        <f t="shared" ref="K10:K38" si="0">I10+J10</f>
        <v>0</v>
      </c>
      <c r="N10" s="544"/>
    </row>
    <row r="11" spans="1:14" ht="15">
      <c r="A11" s="84">
        <v>3</v>
      </c>
      <c r="B11" s="228" t="s">
        <v>696</v>
      </c>
      <c r="C11" s="309">
        <v>0</v>
      </c>
      <c r="D11" s="309">
        <v>0</v>
      </c>
      <c r="E11" s="309">
        <v>0</v>
      </c>
      <c r="F11" s="309">
        <v>0</v>
      </c>
      <c r="G11" s="309">
        <v>0</v>
      </c>
      <c r="H11" s="309">
        <v>0</v>
      </c>
      <c r="I11" s="309">
        <v>0</v>
      </c>
      <c r="J11" s="485">
        <v>0</v>
      </c>
      <c r="K11" s="485">
        <f t="shared" si="0"/>
        <v>0</v>
      </c>
      <c r="N11" s="544"/>
    </row>
    <row r="12" spans="1:14" ht="15">
      <c r="A12" s="84">
        <v>4</v>
      </c>
      <c r="B12" s="228" t="s">
        <v>697</v>
      </c>
      <c r="C12" s="309">
        <v>1</v>
      </c>
      <c r="D12" s="309">
        <v>116</v>
      </c>
      <c r="E12" s="309">
        <v>16143</v>
      </c>
      <c r="F12" s="309">
        <v>0</v>
      </c>
      <c r="G12" s="309">
        <v>220</v>
      </c>
      <c r="H12" s="309">
        <v>220</v>
      </c>
      <c r="I12" s="309">
        <v>0</v>
      </c>
      <c r="J12" s="485">
        <v>22</v>
      </c>
      <c r="K12" s="485">
        <f t="shared" si="0"/>
        <v>22</v>
      </c>
      <c r="N12" s="544"/>
    </row>
    <row r="13" spans="1:14" ht="15">
      <c r="A13" s="84">
        <v>5</v>
      </c>
      <c r="B13" s="228" t="s">
        <v>698</v>
      </c>
      <c r="C13" s="309">
        <v>0</v>
      </c>
      <c r="D13" s="309">
        <v>0</v>
      </c>
      <c r="E13" s="309">
        <v>0</v>
      </c>
      <c r="F13" s="309">
        <v>0</v>
      </c>
      <c r="G13" s="309">
        <v>0</v>
      </c>
      <c r="H13" s="309">
        <v>0</v>
      </c>
      <c r="I13" s="309">
        <v>0</v>
      </c>
      <c r="J13" s="485">
        <v>0</v>
      </c>
      <c r="K13" s="485">
        <f t="shared" si="0"/>
        <v>0</v>
      </c>
      <c r="N13" s="544"/>
    </row>
    <row r="14" spans="1:14" ht="15">
      <c r="A14" s="84">
        <v>6</v>
      </c>
      <c r="B14" s="228" t="s">
        <v>699</v>
      </c>
      <c r="C14" s="309">
        <v>0</v>
      </c>
      <c r="D14" s="309">
        <v>0</v>
      </c>
      <c r="E14" s="309">
        <v>0</v>
      </c>
      <c r="F14" s="309">
        <v>0</v>
      </c>
      <c r="G14" s="309">
        <v>0</v>
      </c>
      <c r="H14" s="309">
        <v>0</v>
      </c>
      <c r="I14" s="309">
        <v>0</v>
      </c>
      <c r="J14" s="485">
        <v>0</v>
      </c>
      <c r="K14" s="485">
        <f t="shared" si="0"/>
        <v>0</v>
      </c>
      <c r="N14" s="544"/>
    </row>
    <row r="15" spans="1:14" ht="15">
      <c r="A15" s="84">
        <v>7</v>
      </c>
      <c r="B15" s="228" t="s">
        <v>700</v>
      </c>
      <c r="C15" s="309">
        <v>1</v>
      </c>
      <c r="D15" s="309">
        <v>198</v>
      </c>
      <c r="E15" s="309">
        <v>22816</v>
      </c>
      <c r="F15" s="309">
        <v>0</v>
      </c>
      <c r="G15" s="309">
        <v>463</v>
      </c>
      <c r="H15" s="309">
        <v>463</v>
      </c>
      <c r="I15" s="309">
        <v>0</v>
      </c>
      <c r="J15" s="485">
        <v>46.3</v>
      </c>
      <c r="K15" s="485">
        <f t="shared" si="0"/>
        <v>46.3</v>
      </c>
      <c r="L15" s="488">
        <v>5.08</v>
      </c>
      <c r="N15" s="544"/>
    </row>
    <row r="16" spans="1:14" ht="15">
      <c r="A16" s="84">
        <v>8</v>
      </c>
      <c r="B16" s="228" t="s">
        <v>701</v>
      </c>
      <c r="C16" s="309">
        <v>0</v>
      </c>
      <c r="D16" s="309">
        <v>0</v>
      </c>
      <c r="E16" s="309">
        <v>0</v>
      </c>
      <c r="F16" s="309">
        <v>0</v>
      </c>
      <c r="G16" s="309">
        <v>0</v>
      </c>
      <c r="H16" s="309">
        <v>0</v>
      </c>
      <c r="I16" s="309">
        <v>0</v>
      </c>
      <c r="J16" s="485">
        <v>0</v>
      </c>
      <c r="K16" s="485">
        <f t="shared" si="0"/>
        <v>0</v>
      </c>
      <c r="N16" s="544"/>
    </row>
    <row r="17" spans="1:14" ht="15">
      <c r="A17" s="84">
        <v>9</v>
      </c>
      <c r="B17" s="228" t="s">
        <v>702</v>
      </c>
      <c r="C17" s="309">
        <v>0</v>
      </c>
      <c r="D17" s="309">
        <v>0</v>
      </c>
      <c r="E17" s="309">
        <v>0</v>
      </c>
      <c r="F17" s="309">
        <v>0</v>
      </c>
      <c r="G17" s="309">
        <v>0</v>
      </c>
      <c r="H17" s="309">
        <v>0</v>
      </c>
      <c r="I17" s="309">
        <v>0</v>
      </c>
      <c r="J17" s="485">
        <v>0</v>
      </c>
      <c r="K17" s="485">
        <f t="shared" si="0"/>
        <v>0</v>
      </c>
      <c r="N17" s="544"/>
    </row>
    <row r="18" spans="1:14" ht="15">
      <c r="A18" s="84">
        <v>10</v>
      </c>
      <c r="B18" s="228" t="s">
        <v>703</v>
      </c>
      <c r="C18" s="309">
        <v>0</v>
      </c>
      <c r="D18" s="309">
        <v>0</v>
      </c>
      <c r="E18" s="309">
        <v>0</v>
      </c>
      <c r="F18" s="309">
        <v>0</v>
      </c>
      <c r="G18" s="309">
        <v>0</v>
      </c>
      <c r="H18" s="309">
        <v>0</v>
      </c>
      <c r="I18" s="309">
        <v>0</v>
      </c>
      <c r="J18" s="485">
        <v>0</v>
      </c>
      <c r="K18" s="485">
        <f t="shared" si="0"/>
        <v>0</v>
      </c>
      <c r="N18" s="544"/>
    </row>
    <row r="19" spans="1:14" ht="15">
      <c r="A19" s="84">
        <v>11</v>
      </c>
      <c r="B19" s="228" t="s">
        <v>704</v>
      </c>
      <c r="C19" s="309">
        <v>2</v>
      </c>
      <c r="D19" s="309">
        <v>371</v>
      </c>
      <c r="E19" s="309">
        <v>40473</v>
      </c>
      <c r="F19" s="309">
        <v>0</v>
      </c>
      <c r="G19" s="309">
        <v>770</v>
      </c>
      <c r="H19" s="309">
        <v>770</v>
      </c>
      <c r="I19" s="309">
        <v>0</v>
      </c>
      <c r="J19" s="485">
        <v>77</v>
      </c>
      <c r="K19" s="485">
        <f t="shared" si="0"/>
        <v>77</v>
      </c>
      <c r="N19" s="544"/>
    </row>
    <row r="20" spans="1:14" ht="15">
      <c r="A20" s="84">
        <v>12</v>
      </c>
      <c r="B20" s="228" t="s">
        <v>705</v>
      </c>
      <c r="C20" s="309">
        <v>0</v>
      </c>
      <c r="D20" s="309">
        <v>0</v>
      </c>
      <c r="E20" s="309">
        <v>0</v>
      </c>
      <c r="F20" s="309">
        <v>0</v>
      </c>
      <c r="G20" s="309">
        <v>0</v>
      </c>
      <c r="H20" s="309">
        <v>0</v>
      </c>
      <c r="I20" s="309">
        <v>0</v>
      </c>
      <c r="J20" s="485">
        <v>0</v>
      </c>
      <c r="K20" s="485">
        <f t="shared" si="0"/>
        <v>0</v>
      </c>
      <c r="N20" s="544"/>
    </row>
    <row r="21" spans="1:14" ht="15">
      <c r="A21" s="84">
        <v>13</v>
      </c>
      <c r="B21" s="228" t="s">
        <v>706</v>
      </c>
      <c r="C21" s="309">
        <v>0</v>
      </c>
      <c r="D21" s="309">
        <v>0</v>
      </c>
      <c r="E21" s="309">
        <v>0</v>
      </c>
      <c r="F21" s="309">
        <v>0</v>
      </c>
      <c r="G21" s="309">
        <v>0</v>
      </c>
      <c r="H21" s="309">
        <v>0</v>
      </c>
      <c r="I21" s="309">
        <v>0</v>
      </c>
      <c r="J21" s="485">
        <v>0</v>
      </c>
      <c r="K21" s="485">
        <f t="shared" si="0"/>
        <v>0</v>
      </c>
      <c r="N21" s="544"/>
    </row>
    <row r="22" spans="1:14" ht="15">
      <c r="A22" s="84">
        <v>14</v>
      </c>
      <c r="B22" s="228" t="s">
        <v>707</v>
      </c>
      <c r="C22" s="309">
        <v>0</v>
      </c>
      <c r="D22" s="309">
        <v>0</v>
      </c>
      <c r="E22" s="309">
        <v>0</v>
      </c>
      <c r="F22" s="309">
        <v>0</v>
      </c>
      <c r="G22" s="309">
        <v>0</v>
      </c>
      <c r="H22" s="309">
        <v>0</v>
      </c>
      <c r="I22" s="309">
        <v>0</v>
      </c>
      <c r="J22" s="485">
        <v>0</v>
      </c>
      <c r="K22" s="485">
        <f t="shared" si="0"/>
        <v>0</v>
      </c>
      <c r="N22" s="544"/>
    </row>
    <row r="23" spans="1:14" ht="15">
      <c r="A23" s="84">
        <v>15</v>
      </c>
      <c r="B23" s="228" t="s">
        <v>708</v>
      </c>
      <c r="C23" s="309">
        <v>1</v>
      </c>
      <c r="D23" s="309">
        <v>172</v>
      </c>
      <c r="E23" s="309">
        <v>13284</v>
      </c>
      <c r="F23" s="309">
        <v>0</v>
      </c>
      <c r="G23" s="309">
        <v>358</v>
      </c>
      <c r="H23" s="309">
        <v>358</v>
      </c>
      <c r="I23" s="309">
        <v>0</v>
      </c>
      <c r="J23" s="485">
        <v>35.799999999999997</v>
      </c>
      <c r="K23" s="485">
        <f t="shared" si="0"/>
        <v>35.799999999999997</v>
      </c>
      <c r="L23">
        <v>0</v>
      </c>
      <c r="N23" s="544"/>
    </row>
    <row r="24" spans="1:14" ht="15">
      <c r="A24" s="84">
        <v>16</v>
      </c>
      <c r="B24" s="230" t="s">
        <v>709</v>
      </c>
      <c r="C24" s="309">
        <v>0</v>
      </c>
      <c r="D24" s="309">
        <v>0</v>
      </c>
      <c r="E24" s="309">
        <v>0</v>
      </c>
      <c r="F24" s="309">
        <v>0</v>
      </c>
      <c r="G24" s="309">
        <v>0</v>
      </c>
      <c r="H24" s="309">
        <v>0</v>
      </c>
      <c r="I24" s="309">
        <v>0</v>
      </c>
      <c r="J24" s="485">
        <v>0</v>
      </c>
      <c r="K24" s="485">
        <f t="shared" si="0"/>
        <v>0</v>
      </c>
      <c r="N24" s="544"/>
    </row>
    <row r="25" spans="1:14" ht="15">
      <c r="A25" s="84">
        <v>17</v>
      </c>
      <c r="B25" s="230" t="s">
        <v>710</v>
      </c>
      <c r="C25" s="309">
        <v>0</v>
      </c>
      <c r="D25" s="309">
        <v>0</v>
      </c>
      <c r="E25" s="309">
        <v>0</v>
      </c>
      <c r="F25" s="309">
        <v>0</v>
      </c>
      <c r="G25" s="309">
        <v>0</v>
      </c>
      <c r="H25" s="309">
        <v>0</v>
      </c>
      <c r="I25" s="309">
        <v>0</v>
      </c>
      <c r="J25" s="485">
        <v>0</v>
      </c>
      <c r="K25" s="485">
        <f t="shared" si="0"/>
        <v>0</v>
      </c>
      <c r="N25" s="544"/>
    </row>
    <row r="26" spans="1:14" ht="15">
      <c r="A26" s="84">
        <v>18</v>
      </c>
      <c r="B26" s="230" t="s">
        <v>711</v>
      </c>
      <c r="C26" s="309">
        <v>1</v>
      </c>
      <c r="D26" s="309">
        <v>253</v>
      </c>
      <c r="E26" s="309">
        <v>20065</v>
      </c>
      <c r="F26" s="309">
        <v>0</v>
      </c>
      <c r="G26" s="309">
        <v>514</v>
      </c>
      <c r="H26" s="309">
        <v>514</v>
      </c>
      <c r="I26" s="309">
        <v>0</v>
      </c>
      <c r="J26" s="485">
        <v>51.4</v>
      </c>
      <c r="K26" s="485">
        <f t="shared" si="0"/>
        <v>51.4</v>
      </c>
      <c r="N26" s="544"/>
    </row>
    <row r="27" spans="1:14" ht="15">
      <c r="A27" s="84">
        <v>19</v>
      </c>
      <c r="B27" s="230" t="s">
        <v>712</v>
      </c>
      <c r="C27" s="309">
        <v>2</v>
      </c>
      <c r="D27" s="309">
        <v>210</v>
      </c>
      <c r="E27" s="309">
        <v>35217</v>
      </c>
      <c r="F27" s="309">
        <v>0</v>
      </c>
      <c r="G27" s="309">
        <v>507</v>
      </c>
      <c r="H27" s="309">
        <v>507</v>
      </c>
      <c r="I27" s="309">
        <v>0</v>
      </c>
      <c r="J27" s="485">
        <v>50.7</v>
      </c>
      <c r="K27" s="485">
        <f t="shared" si="0"/>
        <v>50.7</v>
      </c>
      <c r="N27" s="544"/>
    </row>
    <row r="28" spans="1:14" ht="15">
      <c r="A28" s="84">
        <v>20</v>
      </c>
      <c r="B28" s="230" t="s">
        <v>713</v>
      </c>
      <c r="C28" s="309">
        <v>0</v>
      </c>
      <c r="D28" s="309">
        <v>0</v>
      </c>
      <c r="E28" s="309">
        <v>0</v>
      </c>
      <c r="F28" s="309">
        <v>0</v>
      </c>
      <c r="G28" s="309">
        <v>0</v>
      </c>
      <c r="H28" s="309">
        <v>0</v>
      </c>
      <c r="I28" s="309">
        <v>0</v>
      </c>
      <c r="J28" s="485">
        <v>0</v>
      </c>
      <c r="K28" s="485">
        <f t="shared" si="0"/>
        <v>0</v>
      </c>
      <c r="N28" s="544"/>
    </row>
    <row r="29" spans="1:14" ht="15">
      <c r="A29" s="84">
        <v>21</v>
      </c>
      <c r="B29" s="230" t="s">
        <v>714</v>
      </c>
      <c r="C29" s="309">
        <v>0</v>
      </c>
      <c r="D29" s="309">
        <v>0</v>
      </c>
      <c r="E29" s="309">
        <v>0</v>
      </c>
      <c r="F29" s="309">
        <v>0</v>
      </c>
      <c r="G29" s="309">
        <v>0</v>
      </c>
      <c r="H29" s="309">
        <v>0</v>
      </c>
      <c r="I29" s="309">
        <v>0</v>
      </c>
      <c r="J29" s="485">
        <v>0</v>
      </c>
      <c r="K29" s="485">
        <f t="shared" si="0"/>
        <v>0</v>
      </c>
      <c r="N29" s="544"/>
    </row>
    <row r="30" spans="1:14" ht="15">
      <c r="A30" s="84">
        <v>22</v>
      </c>
      <c r="B30" s="230" t="s">
        <v>715</v>
      </c>
      <c r="C30" s="309">
        <v>0</v>
      </c>
      <c r="D30" s="309">
        <v>0</v>
      </c>
      <c r="E30" s="309">
        <v>0</v>
      </c>
      <c r="F30" s="309">
        <v>0</v>
      </c>
      <c r="G30" s="309">
        <v>0</v>
      </c>
      <c r="H30" s="309">
        <v>0</v>
      </c>
      <c r="I30" s="309">
        <v>0</v>
      </c>
      <c r="J30" s="485">
        <v>0</v>
      </c>
      <c r="K30" s="485">
        <f t="shared" si="0"/>
        <v>0</v>
      </c>
      <c r="N30" s="544"/>
    </row>
    <row r="31" spans="1:14" ht="15">
      <c r="A31" s="84">
        <v>23</v>
      </c>
      <c r="B31" s="230" t="s">
        <v>716</v>
      </c>
      <c r="C31" s="309">
        <v>0</v>
      </c>
      <c r="D31" s="309">
        <v>0</v>
      </c>
      <c r="E31" s="309">
        <v>0</v>
      </c>
      <c r="F31" s="309">
        <v>0</v>
      </c>
      <c r="G31" s="309">
        <v>0</v>
      </c>
      <c r="H31" s="309">
        <v>0</v>
      </c>
      <c r="I31" s="309">
        <v>0</v>
      </c>
      <c r="J31" s="485">
        <v>0</v>
      </c>
      <c r="K31" s="485">
        <f t="shared" si="0"/>
        <v>0</v>
      </c>
      <c r="N31" s="544"/>
    </row>
    <row r="32" spans="1:14" ht="15">
      <c r="A32" s="84">
        <v>24</v>
      </c>
      <c r="B32" s="230" t="s">
        <v>717</v>
      </c>
      <c r="C32" s="309">
        <v>0</v>
      </c>
      <c r="D32" s="309">
        <v>0</v>
      </c>
      <c r="E32" s="309">
        <v>0</v>
      </c>
      <c r="F32" s="309">
        <v>0</v>
      </c>
      <c r="G32" s="309">
        <v>0</v>
      </c>
      <c r="H32" s="309">
        <v>0</v>
      </c>
      <c r="I32" s="309">
        <v>0</v>
      </c>
      <c r="J32" s="485">
        <v>0</v>
      </c>
      <c r="K32" s="485">
        <f t="shared" si="0"/>
        <v>0</v>
      </c>
      <c r="N32" s="544"/>
    </row>
    <row r="33" spans="1:14" ht="15">
      <c r="A33" s="84">
        <v>25</v>
      </c>
      <c r="B33" s="230" t="s">
        <v>718</v>
      </c>
      <c r="C33" s="309">
        <v>0</v>
      </c>
      <c r="D33" s="309">
        <v>0</v>
      </c>
      <c r="E33" s="309">
        <v>0</v>
      </c>
      <c r="F33" s="309">
        <v>0</v>
      </c>
      <c r="G33" s="309">
        <v>0</v>
      </c>
      <c r="H33" s="309">
        <v>0</v>
      </c>
      <c r="I33" s="309">
        <v>0</v>
      </c>
      <c r="J33" s="485">
        <v>0</v>
      </c>
      <c r="K33" s="485">
        <f t="shared" si="0"/>
        <v>0</v>
      </c>
      <c r="N33" s="544"/>
    </row>
    <row r="34" spans="1:14" ht="15">
      <c r="A34" s="84">
        <v>26</v>
      </c>
      <c r="B34" s="230" t="s">
        <v>719</v>
      </c>
      <c r="C34" s="309">
        <v>1</v>
      </c>
      <c r="D34" s="309">
        <v>603</v>
      </c>
      <c r="E34" s="309">
        <v>53133</v>
      </c>
      <c r="F34" s="309">
        <v>0</v>
      </c>
      <c r="G34" s="309">
        <v>1310</v>
      </c>
      <c r="H34" s="309">
        <v>1310</v>
      </c>
      <c r="I34" s="309">
        <v>0</v>
      </c>
      <c r="J34" s="485">
        <v>131</v>
      </c>
      <c r="K34" s="485">
        <f t="shared" si="0"/>
        <v>131</v>
      </c>
      <c r="N34" s="544"/>
    </row>
    <row r="35" spans="1:14" ht="15">
      <c r="A35" s="84">
        <v>27</v>
      </c>
      <c r="B35" s="230" t="s">
        <v>720</v>
      </c>
      <c r="C35" s="309">
        <v>0</v>
      </c>
      <c r="D35" s="309">
        <v>0</v>
      </c>
      <c r="E35" s="309">
        <v>0</v>
      </c>
      <c r="F35" s="309">
        <v>0</v>
      </c>
      <c r="G35" s="309">
        <v>0</v>
      </c>
      <c r="H35" s="309">
        <v>0</v>
      </c>
      <c r="I35" s="309">
        <v>0</v>
      </c>
      <c r="J35" s="485">
        <v>0</v>
      </c>
      <c r="K35" s="485">
        <f t="shared" si="0"/>
        <v>0</v>
      </c>
      <c r="N35" s="544"/>
    </row>
    <row r="36" spans="1:14" ht="15">
      <c r="A36" s="84">
        <v>28</v>
      </c>
      <c r="B36" s="230" t="s">
        <v>721</v>
      </c>
      <c r="C36" s="309">
        <v>0</v>
      </c>
      <c r="D36" s="309">
        <v>0</v>
      </c>
      <c r="E36" s="309">
        <v>0</v>
      </c>
      <c r="F36" s="309">
        <v>0</v>
      </c>
      <c r="G36" s="309">
        <v>0</v>
      </c>
      <c r="H36" s="309">
        <v>0</v>
      </c>
      <c r="I36" s="309">
        <v>0</v>
      </c>
      <c r="J36" s="485">
        <v>0</v>
      </c>
      <c r="K36" s="485">
        <f t="shared" si="0"/>
        <v>0</v>
      </c>
      <c r="N36" s="544"/>
    </row>
    <row r="37" spans="1:14" ht="15">
      <c r="A37" s="84">
        <v>29</v>
      </c>
      <c r="B37" s="230" t="s">
        <v>722</v>
      </c>
      <c r="C37" s="309">
        <v>0</v>
      </c>
      <c r="D37" s="309">
        <v>0</v>
      </c>
      <c r="E37" s="309">
        <v>0</v>
      </c>
      <c r="F37" s="309">
        <v>0</v>
      </c>
      <c r="G37" s="309">
        <v>0</v>
      </c>
      <c r="H37" s="309">
        <v>0</v>
      </c>
      <c r="I37" s="309">
        <v>0</v>
      </c>
      <c r="J37" s="485">
        <v>0</v>
      </c>
      <c r="K37" s="485">
        <f t="shared" si="0"/>
        <v>0</v>
      </c>
      <c r="N37" s="544"/>
    </row>
    <row r="38" spans="1:14" ht="15">
      <c r="A38" s="84">
        <v>30</v>
      </c>
      <c r="B38" s="230" t="s">
        <v>723</v>
      </c>
      <c r="C38" s="309">
        <v>1</v>
      </c>
      <c r="D38" s="309">
        <v>393</v>
      </c>
      <c r="E38" s="309">
        <v>46420</v>
      </c>
      <c r="F38" s="309">
        <v>0</v>
      </c>
      <c r="G38" s="309">
        <v>871</v>
      </c>
      <c r="H38" s="309">
        <v>871</v>
      </c>
      <c r="I38" s="309">
        <v>0</v>
      </c>
      <c r="J38" s="485">
        <v>87.1</v>
      </c>
      <c r="K38" s="485">
        <f t="shared" si="0"/>
        <v>87.1</v>
      </c>
      <c r="N38" s="544"/>
    </row>
    <row r="39" spans="1:14">
      <c r="A39" s="429"/>
      <c r="B39" s="406" t="s">
        <v>724</v>
      </c>
      <c r="C39" s="367">
        <f t="shared" ref="C39:I39" si="1">SUM(C17:C38)</f>
        <v>8</v>
      </c>
      <c r="D39" s="367">
        <f>SUM(D9:D38)</f>
        <v>2316</v>
      </c>
      <c r="E39" s="367">
        <f>SUM(E9:E38)</f>
        <v>247551</v>
      </c>
      <c r="F39" s="367">
        <f t="shared" si="1"/>
        <v>0</v>
      </c>
      <c r="G39" s="367">
        <f t="shared" si="1"/>
        <v>4330</v>
      </c>
      <c r="H39" s="367">
        <f t="shared" si="1"/>
        <v>4330</v>
      </c>
      <c r="I39" s="367">
        <f t="shared" si="1"/>
        <v>0</v>
      </c>
      <c r="J39" s="404">
        <f>SUM(J9:J38)</f>
        <v>501.30000000000007</v>
      </c>
      <c r="K39" s="404">
        <f>SUM(K9:K38)</f>
        <v>501.30000000000007</v>
      </c>
    </row>
    <row r="41" spans="1:14">
      <c r="A41" s="12" t="s">
        <v>488</v>
      </c>
    </row>
    <row r="43" spans="1:14">
      <c r="A43" s="151"/>
      <c r="B43" s="151"/>
      <c r="C43" s="151"/>
      <c r="D43" s="151"/>
      <c r="I43" s="1016" t="s">
        <v>12</v>
      </c>
      <c r="J43" s="1016"/>
      <c r="K43" s="1016"/>
    </row>
    <row r="44" spans="1:14" ht="15" customHeight="1">
      <c r="A44" s="151"/>
      <c r="B44" s="151"/>
      <c r="C44" s="151"/>
      <c r="D44" s="151"/>
      <c r="I44" s="1016" t="s">
        <v>13</v>
      </c>
      <c r="J44" s="1016"/>
      <c r="K44" s="1016"/>
      <c r="L44" s="165"/>
    </row>
    <row r="45" spans="1:14" ht="15" customHeight="1">
      <c r="A45" s="151"/>
      <c r="B45" s="151"/>
      <c r="C45" s="151"/>
      <c r="D45" s="151"/>
      <c r="I45" s="1016" t="s">
        <v>86</v>
      </c>
      <c r="J45" s="1016"/>
      <c r="K45" s="1016"/>
      <c r="L45" s="165"/>
    </row>
    <row r="46" spans="1:14">
      <c r="A46" s="151" t="s">
        <v>11</v>
      </c>
      <c r="C46" s="151"/>
      <c r="D46" s="151"/>
      <c r="I46" s="1017" t="s">
        <v>83</v>
      </c>
      <c r="J46" s="1017"/>
      <c r="K46" s="156"/>
    </row>
  </sheetData>
  <mergeCells count="14">
    <mergeCell ref="I43:K43"/>
    <mergeCell ref="I44:K44"/>
    <mergeCell ref="I45:K45"/>
    <mergeCell ref="I46:J46"/>
    <mergeCell ref="A1:I1"/>
    <mergeCell ref="J1:K1"/>
    <mergeCell ref="A2:K2"/>
    <mergeCell ref="A4:K4"/>
    <mergeCell ref="J5:L5"/>
    <mergeCell ref="A6:A7"/>
    <mergeCell ref="B6:B7"/>
    <mergeCell ref="C6:C7"/>
    <mergeCell ref="D6:H6"/>
    <mergeCell ref="I6:K6"/>
  </mergeCells>
  <printOptions horizontalCentered="1"/>
  <pageMargins left="0.70866141732283505" right="0.70866141732283505" top="0.23622047244094499" bottom="0" header="0.31496062992126" footer="0.2"/>
  <pageSetup paperSize="9" scale="79" orientation="landscape" r:id="rId1"/>
  <drawing r:id="rId2"/>
</worksheet>
</file>

<file path=xl/worksheets/sheet49.xml><?xml version="1.0" encoding="utf-8"?>
<worksheet xmlns="http://schemas.openxmlformats.org/spreadsheetml/2006/main" xmlns:r="http://schemas.openxmlformats.org/officeDocument/2006/relationships">
  <sheetPr>
    <pageSetUpPr fitToPage="1"/>
  </sheetPr>
  <dimension ref="A1:O44"/>
  <sheetViews>
    <sheetView topLeftCell="A28" zoomScaleSheetLayoutView="80" workbookViewId="0">
      <selection activeCell="K49" sqref="K49"/>
    </sheetView>
  </sheetViews>
  <sheetFormatPr defaultRowHeight="12.75"/>
  <cols>
    <col min="1" max="1" width="5.7109375" customWidth="1"/>
    <col min="2" max="2" width="16.85546875" customWidth="1"/>
    <col min="3" max="3" width="9.140625" style="497"/>
    <col min="4" max="4" width="14.5703125" customWidth="1"/>
    <col min="7" max="7" width="12.28515625" customWidth="1"/>
    <col min="8" max="8" width="11.5703125" customWidth="1"/>
    <col min="9" max="11" width="10.42578125" customWidth="1"/>
    <col min="12" max="12" width="14.7109375" customWidth="1"/>
    <col min="13" max="13" width="13.42578125" customWidth="1"/>
    <col min="14" max="14" width="10" customWidth="1"/>
    <col min="15" max="15" width="11.85546875" customWidth="1"/>
  </cols>
  <sheetData>
    <row r="1" spans="1:15" ht="18">
      <c r="A1" s="1018" t="s">
        <v>0</v>
      </c>
      <c r="B1" s="1018"/>
      <c r="C1" s="1018"/>
      <c r="D1" s="1018"/>
      <c r="E1" s="1018"/>
      <c r="F1" s="1018"/>
      <c r="G1" s="1018"/>
      <c r="H1" s="1018"/>
      <c r="I1" s="1018"/>
      <c r="J1" s="1018"/>
      <c r="K1" s="1018"/>
      <c r="L1" s="1018"/>
      <c r="M1" s="1018"/>
      <c r="N1" s="1018"/>
      <c r="O1" s="179" t="s">
        <v>569</v>
      </c>
    </row>
    <row r="2" spans="1:15" ht="21">
      <c r="A2" s="1019" t="s">
        <v>822</v>
      </c>
      <c r="B2" s="1019"/>
      <c r="C2" s="1019"/>
      <c r="D2" s="1019"/>
      <c r="E2" s="1019"/>
      <c r="F2" s="1019"/>
      <c r="G2" s="1019"/>
      <c r="H2" s="1019"/>
      <c r="I2" s="1019"/>
      <c r="J2" s="1019"/>
      <c r="K2" s="1019"/>
      <c r="L2" s="1019"/>
      <c r="M2" s="1019"/>
      <c r="N2" s="1019"/>
      <c r="O2" s="1019"/>
    </row>
    <row r="3" spans="1:15" ht="15">
      <c r="A3" s="148"/>
      <c r="B3" s="148"/>
      <c r="C3" s="494"/>
      <c r="D3" s="148"/>
      <c r="E3" s="148"/>
      <c r="F3" s="148"/>
      <c r="G3" s="148"/>
      <c r="H3" s="148"/>
      <c r="I3" s="148"/>
      <c r="J3" s="148"/>
      <c r="K3" s="148"/>
    </row>
    <row r="4" spans="1:15" ht="18">
      <c r="A4" s="1109" t="s">
        <v>568</v>
      </c>
      <c r="B4" s="1109"/>
      <c r="C4" s="1109"/>
      <c r="D4" s="1109"/>
      <c r="E4" s="1109"/>
      <c r="F4" s="1109"/>
      <c r="G4" s="1109"/>
      <c r="H4" s="1109"/>
      <c r="I4" s="1109"/>
      <c r="J4" s="1109"/>
      <c r="K4" s="1109"/>
      <c r="L4" s="1109"/>
      <c r="M4" s="1109"/>
      <c r="N4" s="1109"/>
      <c r="O4" s="1109"/>
    </row>
    <row r="5" spans="1:15" ht="15">
      <c r="A5" s="579" t="s">
        <v>692</v>
      </c>
      <c r="B5" s="149"/>
      <c r="C5" s="495"/>
      <c r="D5" s="149"/>
      <c r="E5" s="149"/>
      <c r="F5" s="149"/>
      <c r="G5" s="149"/>
      <c r="H5" s="149"/>
      <c r="I5" s="149"/>
      <c r="J5" s="149"/>
      <c r="K5" s="148"/>
      <c r="M5" s="1101" t="s">
        <v>977</v>
      </c>
      <c r="N5" s="1101"/>
      <c r="O5" s="1101"/>
    </row>
    <row r="6" spans="1:15" ht="44.25" customHeight="1">
      <c r="A6" s="1110" t="s">
        <v>2</v>
      </c>
      <c r="B6" s="1110" t="s">
        <v>3</v>
      </c>
      <c r="C6" s="1164" t="s">
        <v>333</v>
      </c>
      <c r="D6" s="1107" t="s">
        <v>334</v>
      </c>
      <c r="E6" s="1107" t="s">
        <v>335</v>
      </c>
      <c r="F6" s="1107" t="s">
        <v>336</v>
      </c>
      <c r="G6" s="1107" t="s">
        <v>337</v>
      </c>
      <c r="H6" s="1110" t="s">
        <v>338</v>
      </c>
      <c r="I6" s="1110"/>
      <c r="J6" s="1110" t="s">
        <v>339</v>
      </c>
      <c r="K6" s="1110"/>
      <c r="L6" s="1110" t="s">
        <v>340</v>
      </c>
      <c r="M6" s="1110"/>
      <c r="N6" s="1110" t="s">
        <v>341</v>
      </c>
      <c r="O6" s="1110"/>
    </row>
    <row r="7" spans="1:15" ht="49.5" customHeight="1">
      <c r="A7" s="1110"/>
      <c r="B7" s="1110"/>
      <c r="C7" s="1164"/>
      <c r="D7" s="1108"/>
      <c r="E7" s="1108"/>
      <c r="F7" s="1108"/>
      <c r="G7" s="1108"/>
      <c r="H7" s="560" t="s">
        <v>342</v>
      </c>
      <c r="I7" s="560" t="s">
        <v>343</v>
      </c>
      <c r="J7" s="560" t="s">
        <v>342</v>
      </c>
      <c r="K7" s="560" t="s">
        <v>343</v>
      </c>
      <c r="L7" s="560" t="s">
        <v>342</v>
      </c>
      <c r="M7" s="560" t="s">
        <v>343</v>
      </c>
      <c r="N7" s="560" t="s">
        <v>342</v>
      </c>
      <c r="O7" s="560" t="s">
        <v>343</v>
      </c>
    </row>
    <row r="8" spans="1:15" ht="15">
      <c r="A8" s="366" t="s">
        <v>286</v>
      </c>
      <c r="B8" s="366" t="s">
        <v>287</v>
      </c>
      <c r="C8" s="580" t="s">
        <v>288</v>
      </c>
      <c r="D8" s="366" t="s">
        <v>289</v>
      </c>
      <c r="E8" s="366" t="s">
        <v>290</v>
      </c>
      <c r="F8" s="366" t="s">
        <v>291</v>
      </c>
      <c r="G8" s="366" t="s">
        <v>292</v>
      </c>
      <c r="H8" s="366" t="s">
        <v>293</v>
      </c>
      <c r="I8" s="366" t="s">
        <v>314</v>
      </c>
      <c r="J8" s="366" t="s">
        <v>315</v>
      </c>
      <c r="K8" s="366" t="s">
        <v>316</v>
      </c>
      <c r="L8" s="366" t="s">
        <v>344</v>
      </c>
      <c r="M8" s="366" t="s">
        <v>345</v>
      </c>
      <c r="N8" s="366" t="s">
        <v>346</v>
      </c>
      <c r="O8" s="366" t="s">
        <v>347</v>
      </c>
    </row>
    <row r="9" spans="1:15" ht="15">
      <c r="A9" s="84">
        <v>1</v>
      </c>
      <c r="B9" s="228" t="s">
        <v>694</v>
      </c>
      <c r="C9" s="493">
        <v>0</v>
      </c>
      <c r="D9" s="649">
        <v>0</v>
      </c>
      <c r="E9" s="309">
        <v>0</v>
      </c>
      <c r="F9" s="309">
        <v>0</v>
      </c>
      <c r="G9" s="309">
        <v>0</v>
      </c>
      <c r="H9" s="485">
        <v>0</v>
      </c>
      <c r="I9" s="485">
        <v>0</v>
      </c>
      <c r="J9" s="485">
        <v>0</v>
      </c>
      <c r="K9" s="485">
        <v>0</v>
      </c>
      <c r="L9" s="485">
        <v>0</v>
      </c>
      <c r="M9" s="485">
        <v>0</v>
      </c>
      <c r="N9" s="485">
        <v>0</v>
      </c>
      <c r="O9" s="485">
        <v>0</v>
      </c>
    </row>
    <row r="10" spans="1:15" ht="15">
      <c r="A10" s="84">
        <v>2</v>
      </c>
      <c r="B10" s="228" t="s">
        <v>695</v>
      </c>
      <c r="C10" s="493">
        <v>0</v>
      </c>
      <c r="D10" s="649">
        <v>0</v>
      </c>
      <c r="E10" s="309">
        <v>0</v>
      </c>
      <c r="F10" s="309">
        <v>0</v>
      </c>
      <c r="G10" s="309">
        <v>0</v>
      </c>
      <c r="H10" s="485">
        <v>0</v>
      </c>
      <c r="I10" s="485">
        <v>0</v>
      </c>
      <c r="J10" s="485">
        <v>0</v>
      </c>
      <c r="K10" s="485">
        <v>0</v>
      </c>
      <c r="L10" s="485">
        <v>0</v>
      </c>
      <c r="M10" s="485">
        <v>0</v>
      </c>
      <c r="N10" s="485">
        <v>0</v>
      </c>
      <c r="O10" s="485">
        <v>0</v>
      </c>
    </row>
    <row r="11" spans="1:15" ht="15">
      <c r="A11" s="84">
        <v>3</v>
      </c>
      <c r="B11" s="228" t="s">
        <v>696</v>
      </c>
      <c r="C11" s="493">
        <v>0</v>
      </c>
      <c r="D11" s="649">
        <v>0</v>
      </c>
      <c r="E11" s="309">
        <v>0</v>
      </c>
      <c r="F11" s="309">
        <v>0</v>
      </c>
      <c r="G11" s="309">
        <v>0</v>
      </c>
      <c r="H11" s="485">
        <v>0</v>
      </c>
      <c r="I11" s="485">
        <v>0</v>
      </c>
      <c r="J11" s="485">
        <v>0</v>
      </c>
      <c r="K11" s="485">
        <v>0</v>
      </c>
      <c r="L11" s="485">
        <v>0</v>
      </c>
      <c r="M11" s="485">
        <v>0</v>
      </c>
      <c r="N11" s="485">
        <v>0</v>
      </c>
      <c r="O11" s="485">
        <v>0</v>
      </c>
    </row>
    <row r="12" spans="1:15" ht="15">
      <c r="A12" s="84">
        <v>4</v>
      </c>
      <c r="B12" s="228" t="s">
        <v>697</v>
      </c>
      <c r="C12" s="493">
        <v>0</v>
      </c>
      <c r="D12" s="649">
        <v>0</v>
      </c>
      <c r="E12" s="309">
        <v>0</v>
      </c>
      <c r="F12" s="309">
        <v>0</v>
      </c>
      <c r="G12" s="309">
        <v>0</v>
      </c>
      <c r="H12" s="485">
        <v>0</v>
      </c>
      <c r="I12" s="485">
        <v>0</v>
      </c>
      <c r="J12" s="485">
        <v>0</v>
      </c>
      <c r="K12" s="485">
        <v>0</v>
      </c>
      <c r="L12" s="485">
        <v>0</v>
      </c>
      <c r="M12" s="485">
        <v>0</v>
      </c>
      <c r="N12" s="485">
        <v>0</v>
      </c>
      <c r="O12" s="485">
        <v>0</v>
      </c>
    </row>
    <row r="13" spans="1:15" ht="15">
      <c r="A13" s="84">
        <v>5</v>
      </c>
      <c r="B13" s="228" t="s">
        <v>698</v>
      </c>
      <c r="C13" s="493">
        <v>0</v>
      </c>
      <c r="D13" s="649">
        <v>0</v>
      </c>
      <c r="E13" s="309">
        <v>0</v>
      </c>
      <c r="F13" s="309">
        <v>0</v>
      </c>
      <c r="G13" s="309">
        <v>0</v>
      </c>
      <c r="H13" s="485">
        <v>0</v>
      </c>
      <c r="I13" s="485">
        <v>0</v>
      </c>
      <c r="J13" s="485">
        <v>0</v>
      </c>
      <c r="K13" s="485">
        <v>0</v>
      </c>
      <c r="L13" s="485">
        <v>0</v>
      </c>
      <c r="M13" s="485">
        <v>0</v>
      </c>
      <c r="N13" s="485">
        <v>0</v>
      </c>
      <c r="O13" s="485">
        <v>0</v>
      </c>
    </row>
    <row r="14" spans="1:15" ht="15">
      <c r="A14" s="84">
        <v>6</v>
      </c>
      <c r="B14" s="228" t="s">
        <v>699</v>
      </c>
      <c r="C14" s="493">
        <v>0</v>
      </c>
      <c r="D14" s="649">
        <v>0</v>
      </c>
      <c r="E14" s="309">
        <v>0</v>
      </c>
      <c r="F14" s="309">
        <v>0</v>
      </c>
      <c r="G14" s="309">
        <v>0</v>
      </c>
      <c r="H14" s="485">
        <v>0</v>
      </c>
      <c r="I14" s="485">
        <v>0</v>
      </c>
      <c r="J14" s="485">
        <v>0</v>
      </c>
      <c r="K14" s="485">
        <v>0</v>
      </c>
      <c r="L14" s="485">
        <v>0</v>
      </c>
      <c r="M14" s="485">
        <v>0</v>
      </c>
      <c r="N14" s="485">
        <v>0</v>
      </c>
      <c r="O14" s="485">
        <v>0</v>
      </c>
    </row>
    <row r="15" spans="1:15" ht="30" customHeight="1">
      <c r="A15" s="511">
        <v>7</v>
      </c>
      <c r="B15" s="228" t="s">
        <v>700</v>
      </c>
      <c r="C15" s="493">
        <v>1</v>
      </c>
      <c r="D15" s="650" t="s">
        <v>771</v>
      </c>
      <c r="E15" s="309">
        <v>198</v>
      </c>
      <c r="F15" s="309">
        <v>22816</v>
      </c>
      <c r="G15" s="388" t="s">
        <v>958</v>
      </c>
      <c r="H15" s="485">
        <v>528</v>
      </c>
      <c r="I15" s="485">
        <v>500</v>
      </c>
      <c r="J15" s="485">
        <v>249.18</v>
      </c>
      <c r="K15" s="485">
        <v>246.37</v>
      </c>
      <c r="L15" s="830" t="s">
        <v>1017</v>
      </c>
      <c r="M15" s="830" t="s">
        <v>1017</v>
      </c>
      <c r="N15" s="485">
        <v>2.91</v>
      </c>
      <c r="O15" s="485">
        <v>2.8</v>
      </c>
    </row>
    <row r="16" spans="1:15" ht="15">
      <c r="A16" s="84">
        <v>8</v>
      </c>
      <c r="B16" s="228" t="s">
        <v>701</v>
      </c>
      <c r="C16" s="493">
        <v>0</v>
      </c>
      <c r="D16" s="649">
        <v>0</v>
      </c>
      <c r="E16" s="309">
        <v>0</v>
      </c>
      <c r="F16" s="309">
        <v>0</v>
      </c>
      <c r="G16" s="309">
        <v>0</v>
      </c>
      <c r="H16" s="485">
        <v>0</v>
      </c>
      <c r="I16" s="485">
        <v>0</v>
      </c>
      <c r="J16" s="485">
        <v>0</v>
      </c>
      <c r="K16" s="485">
        <v>0</v>
      </c>
      <c r="L16" s="485">
        <v>0</v>
      </c>
      <c r="M16" s="485">
        <v>0</v>
      </c>
      <c r="N16" s="485">
        <v>0</v>
      </c>
      <c r="O16" s="485">
        <v>0</v>
      </c>
    </row>
    <row r="17" spans="1:15" ht="15">
      <c r="A17" s="84">
        <v>9</v>
      </c>
      <c r="B17" s="228" t="s">
        <v>702</v>
      </c>
      <c r="C17" s="493">
        <v>0</v>
      </c>
      <c r="D17" s="649">
        <v>0</v>
      </c>
      <c r="E17" s="309">
        <v>0</v>
      </c>
      <c r="F17" s="309">
        <v>0</v>
      </c>
      <c r="G17" s="309">
        <v>0</v>
      </c>
      <c r="H17" s="485">
        <v>0</v>
      </c>
      <c r="I17" s="485">
        <v>0</v>
      </c>
      <c r="J17" s="485">
        <v>0</v>
      </c>
      <c r="K17" s="485">
        <v>0</v>
      </c>
      <c r="L17" s="485">
        <v>0</v>
      </c>
      <c r="M17" s="485">
        <v>0</v>
      </c>
      <c r="N17" s="485">
        <v>0</v>
      </c>
      <c r="O17" s="485">
        <v>0</v>
      </c>
    </row>
    <row r="18" spans="1:15" ht="15">
      <c r="A18" s="84">
        <v>10</v>
      </c>
      <c r="B18" s="228" t="s">
        <v>703</v>
      </c>
      <c r="C18" s="493">
        <v>0</v>
      </c>
      <c r="D18" s="649">
        <v>0</v>
      </c>
      <c r="E18" s="309">
        <v>0</v>
      </c>
      <c r="F18" s="309">
        <v>0</v>
      </c>
      <c r="G18" s="309">
        <v>0</v>
      </c>
      <c r="H18" s="485">
        <v>0</v>
      </c>
      <c r="I18" s="485">
        <v>0</v>
      </c>
      <c r="J18" s="485">
        <v>0</v>
      </c>
      <c r="K18" s="485">
        <v>0</v>
      </c>
      <c r="L18" s="485">
        <v>0</v>
      </c>
      <c r="M18" s="485">
        <v>0</v>
      </c>
      <c r="N18" s="485">
        <v>0</v>
      </c>
      <c r="O18" s="485">
        <v>0</v>
      </c>
    </row>
    <row r="19" spans="1:15" ht="27.75" customHeight="1">
      <c r="A19" s="84">
        <v>11</v>
      </c>
      <c r="B19" s="228" t="s">
        <v>704</v>
      </c>
      <c r="C19" s="493">
        <v>1</v>
      </c>
      <c r="D19" s="651" t="s">
        <v>773</v>
      </c>
      <c r="E19" s="309">
        <v>341</v>
      </c>
      <c r="F19" s="309">
        <v>38468</v>
      </c>
      <c r="G19" s="388" t="s">
        <v>956</v>
      </c>
      <c r="H19" s="485">
        <v>634.1604000000001</v>
      </c>
      <c r="I19" s="485">
        <v>634.1604000000001</v>
      </c>
      <c r="J19" s="485">
        <v>194.90074999999996</v>
      </c>
      <c r="K19" s="485">
        <v>194.90074999999996</v>
      </c>
      <c r="L19" s="830" t="s">
        <v>1017</v>
      </c>
      <c r="M19" s="830" t="s">
        <v>1017</v>
      </c>
      <c r="N19" s="485">
        <v>3.4460276136000001</v>
      </c>
      <c r="O19" s="485">
        <v>3.4460276136000001</v>
      </c>
    </row>
    <row r="20" spans="1:15" ht="15">
      <c r="A20" s="84">
        <v>12</v>
      </c>
      <c r="B20" s="228" t="s">
        <v>705</v>
      </c>
      <c r="C20" s="493">
        <v>0</v>
      </c>
      <c r="D20" s="649">
        <v>0</v>
      </c>
      <c r="E20" s="309">
        <v>0</v>
      </c>
      <c r="F20" s="309">
        <v>0</v>
      </c>
      <c r="G20" s="309">
        <v>0</v>
      </c>
      <c r="H20" s="485">
        <v>0</v>
      </c>
      <c r="I20" s="485">
        <v>0</v>
      </c>
      <c r="J20" s="485">
        <v>0</v>
      </c>
      <c r="K20" s="485">
        <v>0</v>
      </c>
      <c r="L20" s="485">
        <v>0</v>
      </c>
      <c r="M20" s="485">
        <v>0</v>
      </c>
      <c r="N20" s="485">
        <v>0</v>
      </c>
      <c r="O20" s="485">
        <v>0</v>
      </c>
    </row>
    <row r="21" spans="1:15" ht="15">
      <c r="A21" s="84">
        <v>13</v>
      </c>
      <c r="B21" s="228" t="s">
        <v>706</v>
      </c>
      <c r="C21" s="493">
        <v>0</v>
      </c>
      <c r="D21" s="649">
        <v>0</v>
      </c>
      <c r="E21" s="309">
        <v>0</v>
      </c>
      <c r="F21" s="309">
        <v>0</v>
      </c>
      <c r="G21" s="309">
        <v>0</v>
      </c>
      <c r="H21" s="485">
        <v>0</v>
      </c>
      <c r="I21" s="485">
        <v>0</v>
      </c>
      <c r="J21" s="485">
        <v>0</v>
      </c>
      <c r="K21" s="485">
        <v>0</v>
      </c>
      <c r="L21" s="485">
        <v>0</v>
      </c>
      <c r="M21" s="485">
        <v>0</v>
      </c>
      <c r="N21" s="485">
        <v>0</v>
      </c>
      <c r="O21" s="485">
        <v>0</v>
      </c>
    </row>
    <row r="22" spans="1:15" ht="15">
      <c r="A22" s="84">
        <v>14</v>
      </c>
      <c r="B22" s="228" t="s">
        <v>707</v>
      </c>
      <c r="C22" s="493">
        <v>0</v>
      </c>
      <c r="D22" s="649">
        <v>0</v>
      </c>
      <c r="E22" s="309">
        <v>0</v>
      </c>
      <c r="F22" s="309">
        <v>0</v>
      </c>
      <c r="G22" s="309">
        <v>0</v>
      </c>
      <c r="H22" s="485">
        <v>0</v>
      </c>
      <c r="I22" s="485">
        <v>0</v>
      </c>
      <c r="J22" s="485">
        <v>0</v>
      </c>
      <c r="K22" s="485">
        <v>0</v>
      </c>
      <c r="L22" s="485">
        <v>0</v>
      </c>
      <c r="M22" s="485">
        <v>0</v>
      </c>
      <c r="N22" s="485">
        <v>0</v>
      </c>
      <c r="O22" s="485">
        <v>0</v>
      </c>
    </row>
    <row r="23" spans="1:15" ht="15">
      <c r="A23" s="84">
        <v>15</v>
      </c>
      <c r="B23" s="228" t="s">
        <v>708</v>
      </c>
      <c r="C23" s="493">
        <v>1</v>
      </c>
      <c r="D23" s="651" t="s">
        <v>773</v>
      </c>
      <c r="E23" s="309">
        <v>0</v>
      </c>
      <c r="F23" s="309">
        <v>0</v>
      </c>
      <c r="G23" s="309">
        <v>0</v>
      </c>
      <c r="H23" s="485">
        <v>0</v>
      </c>
      <c r="I23" s="485">
        <v>0</v>
      </c>
      <c r="J23" s="485">
        <v>0</v>
      </c>
      <c r="K23" s="485">
        <v>0</v>
      </c>
      <c r="L23" s="485">
        <v>0</v>
      </c>
      <c r="M23" s="485">
        <v>0</v>
      </c>
      <c r="N23" s="485">
        <v>0</v>
      </c>
      <c r="O23" s="485">
        <v>0</v>
      </c>
    </row>
    <row r="24" spans="1:15" ht="15">
      <c r="A24" s="84">
        <v>16</v>
      </c>
      <c r="B24" s="230" t="s">
        <v>709</v>
      </c>
      <c r="C24" s="493">
        <v>0</v>
      </c>
      <c r="D24" s="649">
        <v>0</v>
      </c>
      <c r="E24" s="309">
        <v>0</v>
      </c>
      <c r="F24" s="309">
        <v>0</v>
      </c>
      <c r="G24" s="309">
        <v>0</v>
      </c>
      <c r="H24" s="485">
        <v>0</v>
      </c>
      <c r="I24" s="485">
        <v>0</v>
      </c>
      <c r="J24" s="485">
        <v>0</v>
      </c>
      <c r="K24" s="485">
        <v>0</v>
      </c>
      <c r="L24" s="485">
        <v>0</v>
      </c>
      <c r="M24" s="485">
        <v>0</v>
      </c>
      <c r="N24" s="485">
        <v>0</v>
      </c>
      <c r="O24" s="485">
        <v>0</v>
      </c>
    </row>
    <row r="25" spans="1:15" ht="15">
      <c r="A25" s="84">
        <v>17</v>
      </c>
      <c r="B25" s="230" t="s">
        <v>710</v>
      </c>
      <c r="C25" s="493">
        <v>0</v>
      </c>
      <c r="D25" s="649">
        <v>0</v>
      </c>
      <c r="E25" s="309">
        <v>0</v>
      </c>
      <c r="F25" s="309">
        <v>0</v>
      </c>
      <c r="G25" s="309">
        <v>0</v>
      </c>
      <c r="H25" s="485">
        <v>0</v>
      </c>
      <c r="I25" s="485">
        <v>0</v>
      </c>
      <c r="J25" s="485">
        <v>0</v>
      </c>
      <c r="K25" s="485">
        <v>0</v>
      </c>
      <c r="L25" s="485">
        <v>0</v>
      </c>
      <c r="M25" s="485">
        <v>0</v>
      </c>
      <c r="N25" s="485">
        <v>0</v>
      </c>
      <c r="O25" s="485">
        <v>0</v>
      </c>
    </row>
    <row r="26" spans="1:15" ht="30.75" customHeight="1">
      <c r="A26" s="84">
        <v>18</v>
      </c>
      <c r="B26" s="230" t="s">
        <v>711</v>
      </c>
      <c r="C26" s="493">
        <v>1</v>
      </c>
      <c r="D26" s="649" t="s">
        <v>772</v>
      </c>
      <c r="E26" s="309">
        <v>253</v>
      </c>
      <c r="F26" s="309">
        <v>20065</v>
      </c>
      <c r="G26" s="388" t="s">
        <v>947</v>
      </c>
      <c r="H26" s="485">
        <v>422.31</v>
      </c>
      <c r="I26" s="485">
        <v>422.31</v>
      </c>
      <c r="J26" s="485">
        <v>164.19</v>
      </c>
      <c r="K26" s="485">
        <v>164.19</v>
      </c>
      <c r="L26" s="830" t="s">
        <v>1017</v>
      </c>
      <c r="M26" s="830" t="s">
        <v>1017</v>
      </c>
      <c r="N26" s="485">
        <v>0</v>
      </c>
      <c r="O26" s="485">
        <v>0</v>
      </c>
    </row>
    <row r="27" spans="1:15" ht="29.25" customHeight="1">
      <c r="A27" s="84">
        <v>19</v>
      </c>
      <c r="B27" s="230" t="s">
        <v>712</v>
      </c>
      <c r="C27" s="493">
        <v>1</v>
      </c>
      <c r="D27" s="651" t="s">
        <v>771</v>
      </c>
      <c r="E27" s="309">
        <v>162</v>
      </c>
      <c r="F27" s="309">
        <v>30332</v>
      </c>
      <c r="G27" s="388" t="s">
        <v>952</v>
      </c>
      <c r="H27" s="485">
        <v>880</v>
      </c>
      <c r="I27" s="485">
        <v>585.44000000000005</v>
      </c>
      <c r="J27" s="485">
        <v>401.8</v>
      </c>
      <c r="K27" s="485">
        <v>267.31</v>
      </c>
      <c r="L27" s="830" t="s">
        <v>1017</v>
      </c>
      <c r="M27" s="830" t="s">
        <v>1017</v>
      </c>
      <c r="N27" s="485">
        <v>0</v>
      </c>
      <c r="O27" s="485">
        <v>0</v>
      </c>
    </row>
    <row r="28" spans="1:15" ht="15">
      <c r="A28" s="84">
        <v>20</v>
      </c>
      <c r="B28" s="230" t="s">
        <v>713</v>
      </c>
      <c r="C28" s="493">
        <v>0</v>
      </c>
      <c r="D28" s="649">
        <v>0</v>
      </c>
      <c r="E28" s="309">
        <v>0</v>
      </c>
      <c r="F28" s="309">
        <v>0</v>
      </c>
      <c r="G28" s="309">
        <v>0</v>
      </c>
      <c r="H28" s="485">
        <v>0</v>
      </c>
      <c r="I28" s="485">
        <v>0</v>
      </c>
      <c r="J28" s="485">
        <v>0</v>
      </c>
      <c r="K28" s="485">
        <v>0</v>
      </c>
      <c r="L28" s="485">
        <v>0</v>
      </c>
      <c r="M28" s="485">
        <v>0</v>
      </c>
      <c r="N28" s="485">
        <v>0</v>
      </c>
      <c r="O28" s="485">
        <v>0</v>
      </c>
    </row>
    <row r="29" spans="1:15" ht="15">
      <c r="A29" s="84">
        <v>21</v>
      </c>
      <c r="B29" s="230" t="s">
        <v>714</v>
      </c>
      <c r="C29" s="493">
        <v>0</v>
      </c>
      <c r="D29" s="649">
        <v>0</v>
      </c>
      <c r="E29" s="309">
        <v>0</v>
      </c>
      <c r="F29" s="309">
        <v>0</v>
      </c>
      <c r="G29" s="309">
        <v>0</v>
      </c>
      <c r="H29" s="485">
        <v>0</v>
      </c>
      <c r="I29" s="485">
        <v>0</v>
      </c>
      <c r="J29" s="485">
        <v>0</v>
      </c>
      <c r="K29" s="485">
        <v>0</v>
      </c>
      <c r="L29" s="485">
        <v>0</v>
      </c>
      <c r="M29" s="485">
        <v>0</v>
      </c>
      <c r="N29" s="485">
        <v>0</v>
      </c>
      <c r="O29" s="485">
        <v>0</v>
      </c>
    </row>
    <row r="30" spans="1:15" ht="15">
      <c r="A30" s="84">
        <v>22</v>
      </c>
      <c r="B30" s="230" t="s">
        <v>715</v>
      </c>
      <c r="C30" s="490">
        <v>0</v>
      </c>
      <c r="D30" s="620">
        <v>0</v>
      </c>
      <c r="E30" s="309">
        <v>0</v>
      </c>
      <c r="F30" s="309">
        <v>0</v>
      </c>
      <c r="G30" s="309">
        <v>0</v>
      </c>
      <c r="H30" s="485">
        <v>0</v>
      </c>
      <c r="I30" s="485">
        <v>0</v>
      </c>
      <c r="J30" s="485">
        <v>0</v>
      </c>
      <c r="K30" s="485">
        <v>0</v>
      </c>
      <c r="L30" s="485">
        <v>0</v>
      </c>
      <c r="M30" s="485">
        <v>0</v>
      </c>
      <c r="N30" s="485">
        <v>0</v>
      </c>
      <c r="O30" s="485">
        <v>0</v>
      </c>
    </row>
    <row r="31" spans="1:15" ht="15">
      <c r="A31" s="84">
        <v>23</v>
      </c>
      <c r="B31" s="230" t="s">
        <v>716</v>
      </c>
      <c r="C31" s="490">
        <v>0</v>
      </c>
      <c r="D31" s="620">
        <v>0</v>
      </c>
      <c r="E31" s="309">
        <v>0</v>
      </c>
      <c r="F31" s="309">
        <v>0</v>
      </c>
      <c r="G31" s="309">
        <v>0</v>
      </c>
      <c r="H31" s="485">
        <v>0</v>
      </c>
      <c r="I31" s="485">
        <v>0</v>
      </c>
      <c r="J31" s="485">
        <v>0</v>
      </c>
      <c r="K31" s="485">
        <v>0</v>
      </c>
      <c r="L31" s="485">
        <v>0</v>
      </c>
      <c r="M31" s="485">
        <v>0</v>
      </c>
      <c r="N31" s="485">
        <v>0</v>
      </c>
      <c r="O31" s="485">
        <v>0</v>
      </c>
    </row>
    <row r="32" spans="1:15" ht="15">
      <c r="A32" s="84">
        <v>24</v>
      </c>
      <c r="B32" s="230" t="s">
        <v>717</v>
      </c>
      <c r="C32" s="490">
        <v>0</v>
      </c>
      <c r="D32" s="620">
        <v>0</v>
      </c>
      <c r="E32" s="309">
        <v>0</v>
      </c>
      <c r="F32" s="309">
        <v>0</v>
      </c>
      <c r="G32" s="309">
        <v>0</v>
      </c>
      <c r="H32" s="485">
        <v>0</v>
      </c>
      <c r="I32" s="485">
        <v>0</v>
      </c>
      <c r="J32" s="485">
        <v>0</v>
      </c>
      <c r="K32" s="485">
        <v>0</v>
      </c>
      <c r="L32" s="485">
        <v>0</v>
      </c>
      <c r="M32" s="485">
        <v>0</v>
      </c>
      <c r="N32" s="485">
        <v>0</v>
      </c>
      <c r="O32" s="485">
        <v>0</v>
      </c>
    </row>
    <row r="33" spans="1:15" ht="15">
      <c r="A33" s="84">
        <v>25</v>
      </c>
      <c r="B33" s="230" t="s">
        <v>718</v>
      </c>
      <c r="C33" s="490">
        <v>0</v>
      </c>
      <c r="D33" s="620">
        <v>0</v>
      </c>
      <c r="E33" s="309">
        <v>0</v>
      </c>
      <c r="F33" s="309">
        <v>0</v>
      </c>
      <c r="G33" s="309">
        <v>0</v>
      </c>
      <c r="H33" s="485">
        <v>0</v>
      </c>
      <c r="I33" s="485">
        <v>0</v>
      </c>
      <c r="J33" s="485">
        <v>0</v>
      </c>
      <c r="K33" s="485">
        <v>0</v>
      </c>
      <c r="L33" s="485">
        <v>0</v>
      </c>
      <c r="M33" s="485">
        <v>0</v>
      </c>
      <c r="N33" s="485">
        <v>0</v>
      </c>
      <c r="O33" s="485">
        <v>0</v>
      </c>
    </row>
    <row r="34" spans="1:15" ht="25.5">
      <c r="A34" s="84">
        <v>26</v>
      </c>
      <c r="B34" s="230" t="s">
        <v>719</v>
      </c>
      <c r="C34" s="490">
        <v>1</v>
      </c>
      <c r="D34" s="548" t="s">
        <v>740</v>
      </c>
      <c r="E34" s="309">
        <v>797</v>
      </c>
      <c r="F34" s="309">
        <v>65951</v>
      </c>
      <c r="G34" s="388" t="s">
        <v>947</v>
      </c>
      <c r="H34" s="485">
        <v>720</v>
      </c>
      <c r="I34" s="485">
        <v>585.31999999999994</v>
      </c>
      <c r="J34" s="485">
        <v>267.28999999999996</v>
      </c>
      <c r="K34" s="485">
        <v>267.28999999999996</v>
      </c>
      <c r="L34" s="485">
        <v>0</v>
      </c>
      <c r="M34" s="485">
        <v>0</v>
      </c>
      <c r="N34" s="485">
        <v>0</v>
      </c>
      <c r="O34" s="485">
        <v>0</v>
      </c>
    </row>
    <row r="35" spans="1:15" ht="15">
      <c r="A35" s="84">
        <v>27</v>
      </c>
      <c r="B35" s="230" t="s">
        <v>720</v>
      </c>
      <c r="C35" s="490">
        <v>0</v>
      </c>
      <c r="D35" s="620">
        <v>0</v>
      </c>
      <c r="E35" s="309">
        <v>0</v>
      </c>
      <c r="F35" s="309">
        <v>0</v>
      </c>
      <c r="G35" s="309">
        <v>0</v>
      </c>
      <c r="H35" s="485">
        <v>0</v>
      </c>
      <c r="I35" s="485">
        <v>0</v>
      </c>
      <c r="J35" s="485">
        <v>0</v>
      </c>
      <c r="K35" s="485">
        <v>0</v>
      </c>
      <c r="L35" s="485">
        <v>0</v>
      </c>
      <c r="M35" s="485">
        <v>0</v>
      </c>
      <c r="N35" s="485">
        <v>0</v>
      </c>
      <c r="O35" s="485">
        <v>0</v>
      </c>
    </row>
    <row r="36" spans="1:15" ht="15">
      <c r="A36" s="84">
        <v>28</v>
      </c>
      <c r="B36" s="230" t="s">
        <v>721</v>
      </c>
      <c r="C36" s="490">
        <v>0</v>
      </c>
      <c r="D36" s="620">
        <v>0</v>
      </c>
      <c r="E36" s="309">
        <v>0</v>
      </c>
      <c r="F36" s="309">
        <v>0</v>
      </c>
      <c r="G36" s="309">
        <v>0</v>
      </c>
      <c r="H36" s="485">
        <v>0</v>
      </c>
      <c r="I36" s="485">
        <v>0</v>
      </c>
      <c r="J36" s="485">
        <v>0</v>
      </c>
      <c r="K36" s="485">
        <v>0</v>
      </c>
      <c r="L36" s="485">
        <v>0</v>
      </c>
      <c r="M36" s="485">
        <v>0</v>
      </c>
      <c r="N36" s="485">
        <v>0</v>
      </c>
      <c r="O36" s="485">
        <v>0</v>
      </c>
    </row>
    <row r="37" spans="1:15" ht="15">
      <c r="A37" s="84">
        <v>29</v>
      </c>
      <c r="B37" s="230" t="s">
        <v>722</v>
      </c>
      <c r="C37" s="490">
        <v>0</v>
      </c>
      <c r="D37" s="620">
        <v>0</v>
      </c>
      <c r="E37" s="309">
        <v>0</v>
      </c>
      <c r="F37" s="309">
        <v>0</v>
      </c>
      <c r="G37" s="309">
        <v>0</v>
      </c>
      <c r="H37" s="485">
        <v>0</v>
      </c>
      <c r="I37" s="485">
        <v>0</v>
      </c>
      <c r="J37" s="485">
        <v>0</v>
      </c>
      <c r="K37" s="485">
        <v>0</v>
      </c>
      <c r="L37" s="485">
        <v>0</v>
      </c>
      <c r="M37" s="485">
        <v>0</v>
      </c>
      <c r="N37" s="485">
        <v>0</v>
      </c>
      <c r="O37" s="485">
        <v>0</v>
      </c>
    </row>
    <row r="38" spans="1:15" ht="30" customHeight="1">
      <c r="A38" s="84">
        <v>30</v>
      </c>
      <c r="B38" s="230" t="s">
        <v>723</v>
      </c>
      <c r="C38" s="490">
        <v>1</v>
      </c>
      <c r="D38" s="548" t="s">
        <v>740</v>
      </c>
      <c r="E38" s="309">
        <v>393</v>
      </c>
      <c r="F38" s="309">
        <v>46420</v>
      </c>
      <c r="G38" s="388" t="s">
        <v>959</v>
      </c>
      <c r="H38" s="485">
        <v>919.67</v>
      </c>
      <c r="I38" s="485">
        <v>919.67</v>
      </c>
      <c r="J38" s="485">
        <v>446.52</v>
      </c>
      <c r="K38" s="485">
        <v>446.52</v>
      </c>
      <c r="L38" s="830" t="s">
        <v>1017</v>
      </c>
      <c r="M38" s="830" t="s">
        <v>1017</v>
      </c>
      <c r="N38" s="485">
        <v>0</v>
      </c>
      <c r="O38" s="485">
        <v>0</v>
      </c>
    </row>
    <row r="39" spans="1:15">
      <c r="A39" s="429"/>
      <c r="B39" s="406" t="s">
        <v>724</v>
      </c>
      <c r="C39" s="381">
        <f>SUM(C9:C38)</f>
        <v>7</v>
      </c>
      <c r="D39" s="367"/>
      <c r="E39" s="367">
        <f>SUM(E9:E38)</f>
        <v>2144</v>
      </c>
      <c r="F39" s="367">
        <f>SUM(F9:F38)</f>
        <v>224052</v>
      </c>
      <c r="G39" s="367"/>
      <c r="H39" s="404">
        <f t="shared" ref="H39:O39" si="0">SUM(H9:H38)</f>
        <v>4104.1404000000002</v>
      </c>
      <c r="I39" s="404">
        <f t="shared" si="0"/>
        <v>3646.9004000000004</v>
      </c>
      <c r="J39" s="404">
        <f t="shared" si="0"/>
        <v>1723.8807499999998</v>
      </c>
      <c r="K39" s="404">
        <f t="shared" si="0"/>
        <v>1586.5807499999999</v>
      </c>
      <c r="L39" s="404">
        <f t="shared" si="0"/>
        <v>0</v>
      </c>
      <c r="M39" s="404">
        <f t="shared" si="0"/>
        <v>0</v>
      </c>
      <c r="N39" s="404">
        <f t="shared" si="0"/>
        <v>6.3560276136000002</v>
      </c>
      <c r="O39" s="404">
        <f t="shared" si="0"/>
        <v>6.2460276135999999</v>
      </c>
    </row>
    <row r="41" spans="1:15">
      <c r="A41" s="151"/>
      <c r="B41" s="151"/>
      <c r="C41" s="496"/>
      <c r="D41" s="151"/>
      <c r="L41" s="1016" t="s">
        <v>12</v>
      </c>
      <c r="M41" s="1016"/>
      <c r="N41" s="1016"/>
      <c r="O41" s="1016"/>
    </row>
    <row r="42" spans="1:15">
      <c r="A42" s="151"/>
      <c r="B42" s="151"/>
      <c r="C42" s="496"/>
      <c r="D42" s="151"/>
      <c r="L42" s="1016" t="s">
        <v>13</v>
      </c>
      <c r="M42" s="1016"/>
      <c r="N42" s="1016"/>
      <c r="O42" s="1016"/>
    </row>
    <row r="43" spans="1:15">
      <c r="A43" s="151"/>
      <c r="B43" s="151"/>
      <c r="C43" s="496"/>
      <c r="D43" s="151"/>
      <c r="L43" s="1016" t="s">
        <v>86</v>
      </c>
      <c r="M43" s="1016"/>
      <c r="N43" s="1016"/>
      <c r="O43" s="1016"/>
    </row>
    <row r="44" spans="1:15">
      <c r="A44" s="151" t="s">
        <v>11</v>
      </c>
      <c r="C44" s="496"/>
      <c r="D44" s="151"/>
      <c r="L44" s="1017" t="s">
        <v>83</v>
      </c>
      <c r="M44" s="1017"/>
      <c r="N44" s="1017"/>
      <c r="O44" s="156"/>
    </row>
  </sheetData>
  <mergeCells count="19">
    <mergeCell ref="L42:O42"/>
    <mergeCell ref="L43:O43"/>
    <mergeCell ref="L44:N44"/>
    <mergeCell ref="G6:G7"/>
    <mergeCell ref="H6:I6"/>
    <mergeCell ref="J6:K6"/>
    <mergeCell ref="L6:M6"/>
    <mergeCell ref="N6:O6"/>
    <mergeCell ref="L41:O41"/>
    <mergeCell ref="A1:N1"/>
    <mergeCell ref="A2:O2"/>
    <mergeCell ref="M5:O5"/>
    <mergeCell ref="A6:A7"/>
    <mergeCell ref="B6:B7"/>
    <mergeCell ref="C6:C7"/>
    <mergeCell ref="D6:D7"/>
    <mergeCell ref="E6:E7"/>
    <mergeCell ref="A4:O4"/>
    <mergeCell ref="F6:F7"/>
  </mergeCells>
  <printOptions horizontalCentered="1"/>
  <pageMargins left="0.23" right="0.24" top="0.23622047244094491" bottom="0" header="0.31496062992125984" footer="0.31496062992125984"/>
  <pageSetup paperSize="9" scale="72" orientation="landscape" r:id="rId1"/>
  <drawing r:id="rId2"/>
</worksheet>
</file>

<file path=xl/worksheets/sheet5.xml><?xml version="1.0" encoding="utf-8"?>
<worksheet xmlns="http://schemas.openxmlformats.org/spreadsheetml/2006/main" xmlns:r="http://schemas.openxmlformats.org/officeDocument/2006/relationships">
  <sheetPr>
    <pageSetUpPr fitToPage="1"/>
  </sheetPr>
  <dimension ref="A2:HZ34"/>
  <sheetViews>
    <sheetView topLeftCell="A19" zoomScaleSheetLayoutView="86" workbookViewId="0">
      <selection activeCell="K33" sqref="K33"/>
    </sheetView>
  </sheetViews>
  <sheetFormatPr defaultRowHeight="12.75"/>
  <cols>
    <col min="1" max="1" width="4.85546875" customWidth="1"/>
    <col min="2" max="2" width="19.5703125" customWidth="1"/>
    <col min="3" max="6" width="7" customWidth="1"/>
    <col min="7" max="7" width="8.85546875" customWidth="1"/>
    <col min="8" max="8" width="8.5703125" customWidth="1"/>
    <col min="9" max="9" width="9" customWidth="1"/>
    <col min="10" max="10" width="8.42578125" customWidth="1"/>
    <col min="11" max="11" width="8.5703125" customWidth="1"/>
    <col min="12" max="12" width="8.28515625" customWidth="1"/>
    <col min="13" max="13" width="8.42578125" customWidth="1"/>
    <col min="14" max="14" width="8.5703125" customWidth="1"/>
    <col min="15" max="15" width="9.140625" customWidth="1"/>
    <col min="16" max="16" width="10.42578125" customWidth="1"/>
    <col min="17" max="17" width="9.7109375" customWidth="1"/>
    <col min="18" max="18" width="9.5703125" customWidth="1"/>
    <col min="19" max="19" width="10.5703125" customWidth="1"/>
    <col min="20" max="20" width="9.85546875" customWidth="1"/>
    <col min="21" max="21" width="8.7109375" customWidth="1"/>
    <col min="22" max="22" width="9.7109375" customWidth="1"/>
  </cols>
  <sheetData>
    <row r="2" spans="1:234">
      <c r="G2" s="912"/>
      <c r="H2" s="912"/>
      <c r="I2" s="912"/>
      <c r="J2" s="912"/>
      <c r="K2" s="912"/>
      <c r="L2" s="912"/>
      <c r="M2" s="912"/>
      <c r="N2" s="912"/>
      <c r="O2" s="912"/>
      <c r="P2" s="1"/>
      <c r="Q2" s="1"/>
      <c r="R2" s="1"/>
      <c r="T2" s="40" t="s">
        <v>59</v>
      </c>
    </row>
    <row r="3" spans="1:234" ht="15">
      <c r="A3" s="844" t="s">
        <v>57</v>
      </c>
      <c r="B3" s="844"/>
      <c r="C3" s="844"/>
      <c r="D3" s="844"/>
      <c r="E3" s="844"/>
      <c r="F3" s="844"/>
      <c r="G3" s="844"/>
      <c r="H3" s="844"/>
      <c r="I3" s="844"/>
      <c r="J3" s="844"/>
      <c r="K3" s="844"/>
      <c r="L3" s="844"/>
      <c r="M3" s="844"/>
      <c r="N3" s="844"/>
      <c r="O3" s="844"/>
      <c r="P3" s="844"/>
      <c r="Q3" s="844"/>
      <c r="R3" s="844"/>
      <c r="S3" s="844"/>
      <c r="T3" s="844"/>
      <c r="U3" s="844"/>
    </row>
    <row r="4" spans="1:234" ht="15.75">
      <c r="A4" s="973" t="s">
        <v>822</v>
      </c>
      <c r="B4" s="973"/>
      <c r="C4" s="973"/>
      <c r="D4" s="973"/>
      <c r="E4" s="973"/>
      <c r="F4" s="973"/>
      <c r="G4" s="973"/>
      <c r="H4" s="973"/>
      <c r="I4" s="973"/>
      <c r="J4" s="973"/>
      <c r="K4" s="973"/>
      <c r="L4" s="973"/>
      <c r="M4" s="973"/>
      <c r="N4" s="973"/>
      <c r="O4" s="973"/>
      <c r="P4" s="973"/>
      <c r="Q4" s="973"/>
      <c r="R4" s="973"/>
      <c r="S4" s="973"/>
      <c r="T4" s="973"/>
      <c r="U4" s="973"/>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row>
    <row r="6" spans="1:234" ht="15">
      <c r="A6" s="974" t="s">
        <v>825</v>
      </c>
      <c r="B6" s="974"/>
      <c r="C6" s="974"/>
      <c r="D6" s="974"/>
      <c r="E6" s="974"/>
      <c r="F6" s="974"/>
      <c r="G6" s="974"/>
      <c r="H6" s="974"/>
      <c r="I6" s="974"/>
      <c r="J6" s="974"/>
      <c r="K6" s="974"/>
      <c r="L6" s="974"/>
      <c r="M6" s="974"/>
      <c r="N6" s="974"/>
      <c r="O6" s="974"/>
      <c r="P6" s="974"/>
      <c r="Q6" s="974"/>
      <c r="R6" s="974"/>
      <c r="S6" s="974"/>
      <c r="T6" s="974"/>
      <c r="U6" s="974"/>
    </row>
    <row r="7" spans="1:234" ht="15.75">
      <c r="A7" s="39"/>
      <c r="B7" s="39"/>
      <c r="C7" s="39"/>
      <c r="D7" s="39"/>
      <c r="E7" s="39"/>
      <c r="F7" s="39"/>
      <c r="G7" s="39"/>
      <c r="H7" s="39"/>
      <c r="I7" s="39"/>
      <c r="J7" s="39"/>
      <c r="K7" s="39"/>
      <c r="L7" s="39"/>
      <c r="M7" s="39"/>
      <c r="N7" s="39"/>
      <c r="O7" s="39"/>
      <c r="P7" s="39"/>
      <c r="Q7" s="39"/>
      <c r="R7" s="39"/>
      <c r="S7" s="39"/>
      <c r="T7" s="39"/>
      <c r="U7" s="39"/>
    </row>
    <row r="8" spans="1:234" ht="15.75">
      <c r="A8" s="911" t="s">
        <v>742</v>
      </c>
      <c r="B8" s="911"/>
      <c r="C8" s="911"/>
      <c r="D8" s="25"/>
      <c r="E8" s="25"/>
      <c r="F8" s="25"/>
      <c r="G8" s="39"/>
      <c r="H8" s="39"/>
      <c r="I8" s="39"/>
      <c r="J8" s="39"/>
      <c r="K8" s="39"/>
      <c r="L8" s="39"/>
      <c r="M8" s="39"/>
      <c r="N8" s="39"/>
      <c r="O8" s="39"/>
      <c r="P8" s="39"/>
      <c r="Q8" s="39"/>
      <c r="R8" s="39"/>
      <c r="S8" s="39"/>
      <c r="T8" s="39"/>
      <c r="U8" s="39"/>
    </row>
    <row r="10" spans="1:234" ht="15">
      <c r="U10" s="959" t="s">
        <v>500</v>
      </c>
      <c r="V10" s="959"/>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row>
    <row r="11" spans="1:234" ht="12.75" customHeight="1">
      <c r="A11" s="975" t="s">
        <v>2</v>
      </c>
      <c r="B11" s="975" t="s">
        <v>112</v>
      </c>
      <c r="C11" s="977" t="s">
        <v>165</v>
      </c>
      <c r="D11" s="978"/>
      <c r="E11" s="978"/>
      <c r="F11" s="979"/>
      <c r="G11" s="984" t="s">
        <v>975</v>
      </c>
      <c r="H11" s="985"/>
      <c r="I11" s="985"/>
      <c r="J11" s="985"/>
      <c r="K11" s="985"/>
      <c r="L11" s="985"/>
      <c r="M11" s="985"/>
      <c r="N11" s="985"/>
      <c r="O11" s="985"/>
      <c r="P11" s="985"/>
      <c r="Q11" s="985"/>
      <c r="R11" s="986"/>
      <c r="S11" s="960" t="s">
        <v>271</v>
      </c>
      <c r="T11" s="961"/>
      <c r="U11" s="961"/>
      <c r="V11" s="961"/>
      <c r="W11" s="100"/>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row>
    <row r="12" spans="1:234">
      <c r="A12" s="976"/>
      <c r="B12" s="976"/>
      <c r="C12" s="980"/>
      <c r="D12" s="981"/>
      <c r="E12" s="981"/>
      <c r="F12" s="982"/>
      <c r="G12" s="853" t="s">
        <v>184</v>
      </c>
      <c r="H12" s="983"/>
      <c r="I12" s="983"/>
      <c r="J12" s="854"/>
      <c r="K12" s="853" t="s">
        <v>185</v>
      </c>
      <c r="L12" s="983"/>
      <c r="M12" s="983"/>
      <c r="N12" s="854"/>
      <c r="O12" s="852" t="s">
        <v>18</v>
      </c>
      <c r="P12" s="852"/>
      <c r="Q12" s="852"/>
      <c r="R12" s="852"/>
      <c r="S12" s="962"/>
      <c r="T12" s="963"/>
      <c r="U12" s="963"/>
      <c r="V12" s="963"/>
      <c r="W12" s="100"/>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row>
    <row r="13" spans="1:234" ht="38.25">
      <c r="A13" s="358"/>
      <c r="B13" s="358"/>
      <c r="C13" s="359" t="s">
        <v>272</v>
      </c>
      <c r="D13" s="359" t="s">
        <v>273</v>
      </c>
      <c r="E13" s="359" t="s">
        <v>274</v>
      </c>
      <c r="F13" s="359" t="s">
        <v>90</v>
      </c>
      <c r="G13" s="359" t="s">
        <v>272</v>
      </c>
      <c r="H13" s="359" t="s">
        <v>273</v>
      </c>
      <c r="I13" s="359" t="s">
        <v>274</v>
      </c>
      <c r="J13" s="359" t="s">
        <v>18</v>
      </c>
      <c r="K13" s="359" t="s">
        <v>272</v>
      </c>
      <c r="L13" s="359" t="s">
        <v>273</v>
      </c>
      <c r="M13" s="359" t="s">
        <v>274</v>
      </c>
      <c r="N13" s="359" t="s">
        <v>90</v>
      </c>
      <c r="O13" s="359" t="s">
        <v>272</v>
      </c>
      <c r="P13" s="359" t="s">
        <v>273</v>
      </c>
      <c r="Q13" s="359" t="s">
        <v>274</v>
      </c>
      <c r="R13" s="359" t="s">
        <v>18</v>
      </c>
      <c r="S13" s="349" t="s">
        <v>496</v>
      </c>
      <c r="T13" s="349" t="s">
        <v>497</v>
      </c>
      <c r="U13" s="349" t="s">
        <v>498</v>
      </c>
      <c r="V13" s="360" t="s">
        <v>499</v>
      </c>
      <c r="W13" s="100"/>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row>
    <row r="14" spans="1:234">
      <c r="A14" s="361">
        <v>1</v>
      </c>
      <c r="B14" s="362">
        <v>2</v>
      </c>
      <c r="C14" s="361">
        <v>3</v>
      </c>
      <c r="D14" s="361">
        <v>4</v>
      </c>
      <c r="E14" s="362">
        <v>5</v>
      </c>
      <c r="F14" s="361">
        <v>6</v>
      </c>
      <c r="G14" s="361">
        <v>7</v>
      </c>
      <c r="H14" s="362">
        <v>8</v>
      </c>
      <c r="I14" s="361">
        <v>9</v>
      </c>
      <c r="J14" s="361">
        <v>10</v>
      </c>
      <c r="K14" s="362">
        <v>11</v>
      </c>
      <c r="L14" s="361">
        <v>12</v>
      </c>
      <c r="M14" s="361">
        <v>13</v>
      </c>
      <c r="N14" s="362">
        <v>14</v>
      </c>
      <c r="O14" s="361">
        <v>15</v>
      </c>
      <c r="P14" s="361">
        <v>16</v>
      </c>
      <c r="Q14" s="362">
        <v>17</v>
      </c>
      <c r="R14" s="361">
        <v>18</v>
      </c>
      <c r="S14" s="361">
        <v>19</v>
      </c>
      <c r="T14" s="362">
        <v>20</v>
      </c>
      <c r="U14" s="361">
        <v>21</v>
      </c>
      <c r="V14" s="361">
        <v>22</v>
      </c>
      <c r="W14" s="129"/>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row>
    <row r="15" spans="1:234" ht="25.5" customHeight="1">
      <c r="A15" s="956" t="s">
        <v>258</v>
      </c>
      <c r="B15" s="957"/>
      <c r="C15" s="957"/>
      <c r="D15" s="957"/>
      <c r="E15" s="957"/>
      <c r="F15" s="957"/>
      <c r="G15" s="957"/>
      <c r="H15" s="957"/>
      <c r="I15" s="957"/>
      <c r="J15" s="957"/>
      <c r="K15" s="957"/>
      <c r="L15" s="957"/>
      <c r="M15" s="957"/>
      <c r="N15" s="957"/>
      <c r="O15" s="957"/>
      <c r="P15" s="957"/>
      <c r="Q15" s="957"/>
      <c r="R15" s="958"/>
      <c r="S15" s="947">
        <f>C27-R27</f>
        <v>19117.830000000002</v>
      </c>
      <c r="T15" s="948"/>
      <c r="U15" s="948"/>
      <c r="V15" s="949"/>
      <c r="W15" s="101"/>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row>
    <row r="16" spans="1:234" ht="23.25" customHeight="1">
      <c r="A16" s="2">
        <v>1</v>
      </c>
      <c r="B16" s="130" t="s">
        <v>192</v>
      </c>
      <c r="C16" s="964">
        <v>93422.24</v>
      </c>
      <c r="D16" s="965"/>
      <c r="E16" s="965"/>
      <c r="F16" s="966"/>
      <c r="G16" s="662">
        <v>1774.37</v>
      </c>
      <c r="H16" s="662">
        <v>668.78</v>
      </c>
      <c r="I16" s="662">
        <v>1040.1099999999999</v>
      </c>
      <c r="J16" s="252">
        <f>I16+H16+G16</f>
        <v>3483.2599999999998</v>
      </c>
      <c r="K16" s="250">
        <v>0</v>
      </c>
      <c r="L16" s="250">
        <v>0</v>
      </c>
      <c r="M16" s="250">
        <v>0</v>
      </c>
      <c r="N16" s="250">
        <f t="shared" ref="N16:N21" si="0">M16+L16+K16</f>
        <v>0</v>
      </c>
      <c r="O16" s="250">
        <f t="shared" ref="O16:R20" si="1">G16+K16</f>
        <v>1774.37</v>
      </c>
      <c r="P16" s="250">
        <f t="shared" si="1"/>
        <v>668.78</v>
      </c>
      <c r="Q16" s="250">
        <f t="shared" si="1"/>
        <v>1040.1099999999999</v>
      </c>
      <c r="R16" s="250">
        <f t="shared" si="1"/>
        <v>3483.2599999999998</v>
      </c>
      <c r="S16" s="950"/>
      <c r="T16" s="951"/>
      <c r="U16" s="951"/>
      <c r="V16" s="952"/>
      <c r="W16" s="101"/>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row>
    <row r="17" spans="1:23" ht="23.25" customHeight="1">
      <c r="A17" s="2">
        <v>2</v>
      </c>
      <c r="B17" s="131" t="s">
        <v>135</v>
      </c>
      <c r="C17" s="967"/>
      <c r="D17" s="968"/>
      <c r="E17" s="968"/>
      <c r="F17" s="969"/>
      <c r="G17" s="662">
        <v>14539.2</v>
      </c>
      <c r="H17" s="662">
        <v>5480.03</v>
      </c>
      <c r="I17" s="662">
        <v>8522.59</v>
      </c>
      <c r="J17" s="252">
        <f t="shared" ref="J17:J20" si="2">I17+H17+G17</f>
        <v>28541.82</v>
      </c>
      <c r="K17" s="250">
        <v>12627.430002000001</v>
      </c>
      <c r="L17" s="250">
        <v>4759.4553599999999</v>
      </c>
      <c r="M17" s="250">
        <v>7401.9446379999999</v>
      </c>
      <c r="N17" s="250">
        <f t="shared" si="0"/>
        <v>24788.83</v>
      </c>
      <c r="O17" s="250">
        <f t="shared" si="1"/>
        <v>27166.630002000002</v>
      </c>
      <c r="P17" s="250">
        <f t="shared" si="1"/>
        <v>10239.485359999999</v>
      </c>
      <c r="Q17" s="250">
        <f t="shared" si="1"/>
        <v>15924.534638000001</v>
      </c>
      <c r="R17" s="250">
        <f t="shared" si="1"/>
        <v>53330.65</v>
      </c>
      <c r="S17" s="950"/>
      <c r="T17" s="951"/>
      <c r="U17" s="951"/>
      <c r="V17" s="952"/>
    </row>
    <row r="18" spans="1:23" ht="23.25" customHeight="1">
      <c r="A18" s="2">
        <v>3</v>
      </c>
      <c r="B18" s="130" t="s">
        <v>136</v>
      </c>
      <c r="C18" s="967"/>
      <c r="D18" s="968"/>
      <c r="E18" s="968"/>
      <c r="F18" s="969"/>
      <c r="G18" s="662">
        <v>408.64</v>
      </c>
      <c r="H18" s="662">
        <v>154.01999999999998</v>
      </c>
      <c r="I18" s="662">
        <v>239.54000000000002</v>
      </c>
      <c r="J18" s="252">
        <f t="shared" si="2"/>
        <v>802.2</v>
      </c>
      <c r="K18" s="250">
        <v>0</v>
      </c>
      <c r="L18" s="250">
        <v>0</v>
      </c>
      <c r="M18" s="250">
        <v>0</v>
      </c>
      <c r="N18" s="250">
        <f t="shared" si="0"/>
        <v>0</v>
      </c>
      <c r="O18" s="250">
        <f t="shared" si="1"/>
        <v>408.64</v>
      </c>
      <c r="P18" s="250">
        <f t="shared" si="1"/>
        <v>154.01999999999998</v>
      </c>
      <c r="Q18" s="250">
        <f t="shared" si="1"/>
        <v>239.54000000000002</v>
      </c>
      <c r="R18" s="250">
        <f t="shared" si="1"/>
        <v>802.2</v>
      </c>
      <c r="S18" s="950"/>
      <c r="T18" s="951"/>
      <c r="U18" s="951"/>
      <c r="V18" s="952"/>
    </row>
    <row r="19" spans="1:23" ht="23.25" customHeight="1">
      <c r="A19" s="2">
        <v>4</v>
      </c>
      <c r="B19" s="131" t="s">
        <v>137</v>
      </c>
      <c r="C19" s="967"/>
      <c r="D19" s="968"/>
      <c r="E19" s="968"/>
      <c r="F19" s="969"/>
      <c r="G19" s="662">
        <v>417.5</v>
      </c>
      <c r="H19" s="662">
        <v>157.36000000000001</v>
      </c>
      <c r="I19" s="662">
        <v>244.73000000000002</v>
      </c>
      <c r="J19" s="252">
        <f t="shared" si="2"/>
        <v>819.59</v>
      </c>
      <c r="K19" s="250">
        <v>62.523755999999992</v>
      </c>
      <c r="L19" s="250">
        <v>23.566079999999996</v>
      </c>
      <c r="M19" s="250">
        <v>36.650163999999997</v>
      </c>
      <c r="N19" s="250">
        <f t="shared" si="0"/>
        <v>122.73999999999998</v>
      </c>
      <c r="O19" s="250">
        <f t="shared" si="1"/>
        <v>480.02375599999999</v>
      </c>
      <c r="P19" s="250">
        <f t="shared" si="1"/>
        <v>180.92608000000001</v>
      </c>
      <c r="Q19" s="250">
        <f t="shared" si="1"/>
        <v>281.38016400000004</v>
      </c>
      <c r="R19" s="250">
        <f t="shared" si="1"/>
        <v>942.33</v>
      </c>
      <c r="S19" s="950"/>
      <c r="T19" s="951"/>
      <c r="U19" s="951"/>
      <c r="V19" s="952"/>
    </row>
    <row r="20" spans="1:23" ht="23.25" customHeight="1">
      <c r="A20" s="2">
        <v>5</v>
      </c>
      <c r="B20" s="130" t="s">
        <v>138</v>
      </c>
      <c r="C20" s="970"/>
      <c r="D20" s="971"/>
      <c r="E20" s="971"/>
      <c r="F20" s="972"/>
      <c r="G20" s="662">
        <v>4218.1099999999997</v>
      </c>
      <c r="H20" s="662">
        <v>1589.86</v>
      </c>
      <c r="I20" s="662">
        <v>2472.5700000000002</v>
      </c>
      <c r="J20" s="252">
        <f t="shared" si="2"/>
        <v>8280.5400000000009</v>
      </c>
      <c r="K20" s="250">
        <v>3548.1900420000002</v>
      </c>
      <c r="L20" s="250">
        <v>1337.36256</v>
      </c>
      <c r="M20" s="250">
        <v>2079.8773980000001</v>
      </c>
      <c r="N20" s="250">
        <f t="shared" si="0"/>
        <v>6965.43</v>
      </c>
      <c r="O20" s="250">
        <f t="shared" si="1"/>
        <v>7766.3000419999998</v>
      </c>
      <c r="P20" s="250">
        <f t="shared" si="1"/>
        <v>2927.2225600000002</v>
      </c>
      <c r="Q20" s="250">
        <f t="shared" si="1"/>
        <v>4552.4473980000002</v>
      </c>
      <c r="R20" s="250">
        <f t="shared" si="1"/>
        <v>15245.970000000001</v>
      </c>
      <c r="S20" s="950"/>
      <c r="T20" s="951"/>
      <c r="U20" s="951"/>
      <c r="V20" s="952"/>
    </row>
    <row r="21" spans="1:23" s="13" customFormat="1" ht="23.25" customHeight="1">
      <c r="A21" s="188"/>
      <c r="B21" s="197" t="s">
        <v>90</v>
      </c>
      <c r="C21" s="891">
        <f>SUM(C16:C20)</f>
        <v>93422.24</v>
      </c>
      <c r="D21" s="946"/>
      <c r="E21" s="946"/>
      <c r="F21" s="892"/>
      <c r="G21" s="251">
        <f t="shared" ref="G21:M21" si="3">SUM(G16:G20)</f>
        <v>21357.82</v>
      </c>
      <c r="H21" s="251">
        <f t="shared" si="3"/>
        <v>8050.0499999999993</v>
      </c>
      <c r="I21" s="251">
        <f t="shared" si="3"/>
        <v>12519.54</v>
      </c>
      <c r="J21" s="251">
        <f t="shared" si="3"/>
        <v>41927.409999999996</v>
      </c>
      <c r="K21" s="251">
        <f t="shared" si="3"/>
        <v>16238.143800000002</v>
      </c>
      <c r="L21" s="251">
        <f t="shared" si="3"/>
        <v>6120.384</v>
      </c>
      <c r="M21" s="251">
        <f t="shared" si="3"/>
        <v>9518.4722000000002</v>
      </c>
      <c r="N21" s="253">
        <f t="shared" si="0"/>
        <v>31877</v>
      </c>
      <c r="O21" s="251">
        <f>SUM(O16:O20)</f>
        <v>37595.963799999998</v>
      </c>
      <c r="P21" s="251">
        <f>SUM(P16:P20)</f>
        <v>14170.433999999999</v>
      </c>
      <c r="Q21" s="251">
        <f>SUM(Q16:Q20)</f>
        <v>22038.012200000001</v>
      </c>
      <c r="R21" s="251">
        <f>SUM(R16:R20)</f>
        <v>73804.41</v>
      </c>
      <c r="S21" s="950"/>
      <c r="T21" s="951"/>
      <c r="U21" s="951"/>
      <c r="V21" s="952"/>
    </row>
    <row r="22" spans="1:23" ht="23.25" customHeight="1">
      <c r="A22" s="956" t="s">
        <v>259</v>
      </c>
      <c r="B22" s="957"/>
      <c r="C22" s="957"/>
      <c r="D22" s="957"/>
      <c r="E22" s="957"/>
      <c r="F22" s="957"/>
      <c r="G22" s="957"/>
      <c r="H22" s="957"/>
      <c r="I22" s="957"/>
      <c r="J22" s="957"/>
      <c r="K22" s="957"/>
      <c r="L22" s="957"/>
      <c r="M22" s="957"/>
      <c r="N22" s="957"/>
      <c r="O22" s="957"/>
      <c r="P22" s="957"/>
      <c r="Q22" s="957"/>
      <c r="R22" s="958"/>
      <c r="S22" s="950"/>
      <c r="T22" s="951"/>
      <c r="U22" s="951"/>
      <c r="V22" s="952"/>
    </row>
    <row r="23" spans="1:23" ht="23.25" customHeight="1">
      <c r="A23" s="2">
        <v>6</v>
      </c>
      <c r="B23" s="130" t="s">
        <v>194</v>
      </c>
      <c r="C23" s="942">
        <v>0</v>
      </c>
      <c r="D23" s="943"/>
      <c r="E23" s="943"/>
      <c r="F23" s="944"/>
      <c r="G23" s="252">
        <v>0</v>
      </c>
      <c r="H23" s="252">
        <v>0</v>
      </c>
      <c r="I23" s="252">
        <v>0</v>
      </c>
      <c r="J23" s="252">
        <f>G23+H23+I23</f>
        <v>0</v>
      </c>
      <c r="K23" s="252">
        <v>0</v>
      </c>
      <c r="L23" s="252">
        <v>0</v>
      </c>
      <c r="M23" s="252">
        <v>0</v>
      </c>
      <c r="N23" s="248">
        <f>K23+L23+M23</f>
        <v>0</v>
      </c>
      <c r="O23" s="248">
        <f t="shared" ref="O23:R24" si="4">G23+K23</f>
        <v>0</v>
      </c>
      <c r="P23" s="248">
        <f t="shared" si="4"/>
        <v>0</v>
      </c>
      <c r="Q23" s="248">
        <f t="shared" si="4"/>
        <v>0</v>
      </c>
      <c r="R23" s="248">
        <f t="shared" si="4"/>
        <v>0</v>
      </c>
      <c r="S23" s="950"/>
      <c r="T23" s="951"/>
      <c r="U23" s="951"/>
      <c r="V23" s="952"/>
    </row>
    <row r="24" spans="1:23" ht="23.25" customHeight="1">
      <c r="A24" s="2">
        <v>7</v>
      </c>
      <c r="B24" s="131" t="s">
        <v>140</v>
      </c>
      <c r="C24" s="942">
        <v>0</v>
      </c>
      <c r="D24" s="943"/>
      <c r="E24" s="943"/>
      <c r="F24" s="944"/>
      <c r="G24" s="250">
        <v>0</v>
      </c>
      <c r="H24" s="250">
        <v>0</v>
      </c>
      <c r="I24" s="250">
        <v>0</v>
      </c>
      <c r="J24" s="252">
        <f>I24+H24+G24</f>
        <v>0</v>
      </c>
      <c r="K24" s="252">
        <v>0</v>
      </c>
      <c r="L24" s="252">
        <v>0</v>
      </c>
      <c r="M24" s="252">
        <v>0</v>
      </c>
      <c r="N24" s="248">
        <f>K24+L24+M24</f>
        <v>0</v>
      </c>
      <c r="O24" s="248">
        <f t="shared" si="4"/>
        <v>0</v>
      </c>
      <c r="P24" s="248">
        <f t="shared" si="4"/>
        <v>0</v>
      </c>
      <c r="Q24" s="248">
        <f t="shared" si="4"/>
        <v>0</v>
      </c>
      <c r="R24" s="248">
        <f t="shared" si="4"/>
        <v>0</v>
      </c>
      <c r="S24" s="950"/>
      <c r="T24" s="951"/>
      <c r="U24" s="951"/>
      <c r="V24" s="952"/>
    </row>
    <row r="25" spans="1:23" ht="23.25" customHeight="1">
      <c r="A25" s="811">
        <v>8</v>
      </c>
      <c r="B25" s="131" t="s">
        <v>1007</v>
      </c>
      <c r="C25" s="942">
        <v>0</v>
      </c>
      <c r="D25" s="943"/>
      <c r="E25" s="943"/>
      <c r="F25" s="944"/>
      <c r="G25" s="250">
        <v>0</v>
      </c>
      <c r="H25" s="250">
        <v>0</v>
      </c>
      <c r="I25" s="250">
        <v>0</v>
      </c>
      <c r="J25" s="252">
        <f>I25+H25+G25</f>
        <v>0</v>
      </c>
      <c r="K25" s="252">
        <v>254.7</v>
      </c>
      <c r="L25" s="252">
        <v>96</v>
      </c>
      <c r="M25" s="252">
        <v>149.30000000000001</v>
      </c>
      <c r="N25" s="248">
        <f>K25+L25+M25</f>
        <v>500</v>
      </c>
      <c r="O25" s="248">
        <f t="shared" ref="O25" si="5">G25+K25</f>
        <v>254.7</v>
      </c>
      <c r="P25" s="248">
        <f t="shared" ref="P25" si="6">H25+L25</f>
        <v>96</v>
      </c>
      <c r="Q25" s="248">
        <f t="shared" ref="Q25" si="7">I25+M25</f>
        <v>149.30000000000001</v>
      </c>
      <c r="R25" s="248">
        <f t="shared" ref="R25" si="8">J25+N25</f>
        <v>500</v>
      </c>
      <c r="S25" s="950"/>
      <c r="T25" s="951"/>
      <c r="U25" s="951"/>
      <c r="V25" s="952"/>
    </row>
    <row r="26" spans="1:23" ht="23.25" customHeight="1">
      <c r="A26" s="7"/>
      <c r="B26" s="131" t="s">
        <v>90</v>
      </c>
      <c r="C26" s="945">
        <f>SUM(C23:C24)</f>
        <v>0</v>
      </c>
      <c r="D26" s="946"/>
      <c r="E26" s="946"/>
      <c r="F26" s="892"/>
      <c r="G26" s="254">
        <f t="shared" ref="G26:J26" si="9">SUM(G23:G24)</f>
        <v>0</v>
      </c>
      <c r="H26" s="254">
        <f t="shared" si="9"/>
        <v>0</v>
      </c>
      <c r="I26" s="254">
        <f t="shared" si="9"/>
        <v>0</v>
      </c>
      <c r="J26" s="254">
        <f t="shared" si="9"/>
        <v>0</v>
      </c>
      <c r="K26" s="251">
        <f t="shared" ref="K26:R26" si="10">SUM(K23:K25)</f>
        <v>254.7</v>
      </c>
      <c r="L26" s="251">
        <f t="shared" si="10"/>
        <v>96</v>
      </c>
      <c r="M26" s="251">
        <f t="shared" si="10"/>
        <v>149.30000000000001</v>
      </c>
      <c r="N26" s="251">
        <f t="shared" si="10"/>
        <v>500</v>
      </c>
      <c r="O26" s="251">
        <f t="shared" si="10"/>
        <v>254.7</v>
      </c>
      <c r="P26" s="251">
        <f t="shared" si="10"/>
        <v>96</v>
      </c>
      <c r="Q26" s="251">
        <f t="shared" si="10"/>
        <v>149.30000000000001</v>
      </c>
      <c r="R26" s="251">
        <f t="shared" si="10"/>
        <v>500</v>
      </c>
      <c r="S26" s="953"/>
      <c r="T26" s="954"/>
      <c r="U26" s="954"/>
      <c r="V26" s="955"/>
    </row>
    <row r="27" spans="1:23" ht="23.25" customHeight="1">
      <c r="A27" s="368"/>
      <c r="B27" s="369" t="s">
        <v>37</v>
      </c>
      <c r="C27" s="939">
        <f>C21+C26</f>
        <v>93422.24</v>
      </c>
      <c r="D27" s="940"/>
      <c r="E27" s="940"/>
      <c r="F27" s="941"/>
      <c r="G27" s="370">
        <f>G21+G26</f>
        <v>21357.82</v>
      </c>
      <c r="H27" s="370">
        <f t="shared" ref="H27:R27" si="11">H21+H26</f>
        <v>8050.0499999999993</v>
      </c>
      <c r="I27" s="370">
        <f t="shared" si="11"/>
        <v>12519.54</v>
      </c>
      <c r="J27" s="370">
        <f t="shared" si="11"/>
        <v>41927.409999999996</v>
      </c>
      <c r="K27" s="370">
        <f t="shared" si="11"/>
        <v>16492.843800000002</v>
      </c>
      <c r="L27" s="370">
        <f t="shared" si="11"/>
        <v>6216.384</v>
      </c>
      <c r="M27" s="370">
        <f t="shared" si="11"/>
        <v>9667.7721999999994</v>
      </c>
      <c r="N27" s="370">
        <f t="shared" si="11"/>
        <v>32377</v>
      </c>
      <c r="O27" s="370">
        <f t="shared" si="11"/>
        <v>37850.663799999995</v>
      </c>
      <c r="P27" s="370">
        <f t="shared" si="11"/>
        <v>14266.433999999999</v>
      </c>
      <c r="Q27" s="370">
        <f t="shared" si="11"/>
        <v>22187.3122</v>
      </c>
      <c r="R27" s="370">
        <f t="shared" si="11"/>
        <v>74304.41</v>
      </c>
      <c r="S27" s="939">
        <f>SUM(S15:S26)</f>
        <v>19117.830000000002</v>
      </c>
      <c r="T27" s="940"/>
      <c r="U27" s="940"/>
      <c r="V27" s="941"/>
    </row>
    <row r="28" spans="1:23">
      <c r="A28" s="10"/>
      <c r="B28" s="242"/>
      <c r="C28" s="10"/>
      <c r="D28" s="10"/>
      <c r="E28" s="10"/>
      <c r="F28" s="243"/>
      <c r="G28" s="10"/>
      <c r="H28" s="10"/>
      <c r="I28" s="10"/>
      <c r="J28" s="243"/>
      <c r="K28" s="10"/>
      <c r="L28" s="10"/>
      <c r="M28" s="10"/>
      <c r="N28" s="10"/>
      <c r="O28" s="10"/>
      <c r="P28" s="10"/>
      <c r="Q28" s="10"/>
      <c r="R28" s="10"/>
      <c r="S28" s="10"/>
      <c r="T28" s="10"/>
      <c r="U28" s="10"/>
      <c r="V28" s="10"/>
    </row>
    <row r="29" spans="1:23">
      <c r="A29" s="10"/>
      <c r="B29" s="242"/>
      <c r="C29" s="10"/>
      <c r="D29" s="10"/>
      <c r="E29" s="10"/>
      <c r="F29" s="243"/>
      <c r="G29" s="693"/>
      <c r="H29" s="693"/>
      <c r="I29" s="693"/>
      <c r="J29" s="243"/>
      <c r="K29" s="679"/>
      <c r="L29" s="679"/>
      <c r="M29" s="679"/>
      <c r="N29" s="10"/>
      <c r="O29" s="10"/>
      <c r="P29" s="10"/>
      <c r="Q29" s="10"/>
      <c r="R29" s="10"/>
      <c r="S29" s="10"/>
      <c r="T29" s="10"/>
      <c r="U29" s="10"/>
      <c r="V29" s="10"/>
    </row>
    <row r="30" spans="1:23">
      <c r="G30" s="693"/>
      <c r="H30" s="693"/>
      <c r="I30" s="693"/>
      <c r="K30" s="249"/>
      <c r="L30" s="249"/>
      <c r="M30" s="249"/>
    </row>
    <row r="31" spans="1:23" ht="16.5" customHeight="1">
      <c r="A31" s="12" t="s">
        <v>11</v>
      </c>
      <c r="B31" s="12"/>
      <c r="C31" s="12"/>
      <c r="D31" s="12"/>
      <c r="E31" s="12"/>
      <c r="F31" s="12"/>
      <c r="G31" s="693"/>
      <c r="H31" s="693"/>
      <c r="I31" s="693"/>
      <c r="J31" s="12"/>
      <c r="K31" s="249"/>
      <c r="L31" s="249"/>
      <c r="M31" s="249"/>
      <c r="N31" s="12"/>
      <c r="O31" s="923" t="s">
        <v>12</v>
      </c>
      <c r="P31" s="923"/>
      <c r="Q31" s="12"/>
      <c r="R31" s="12"/>
      <c r="U31" s="69"/>
      <c r="V31" s="12"/>
      <c r="W31" s="13"/>
    </row>
    <row r="32" spans="1:23" ht="12.75" customHeight="1">
      <c r="B32" s="640"/>
      <c r="C32" s="640"/>
      <c r="D32" s="640"/>
      <c r="E32" s="640"/>
      <c r="F32" s="640"/>
      <c r="G32" s="693"/>
      <c r="H32" s="693"/>
      <c r="I32" s="693"/>
      <c r="J32" s="640"/>
      <c r="K32" s="694"/>
      <c r="L32" s="694"/>
      <c r="M32" s="694"/>
      <c r="N32" s="923" t="s">
        <v>13</v>
      </c>
      <c r="O32" s="923"/>
      <c r="P32" s="923"/>
      <c r="Q32" s="923"/>
      <c r="R32" s="923"/>
      <c r="S32" s="640"/>
      <c r="T32" s="640"/>
      <c r="U32" s="640"/>
      <c r="V32" s="640"/>
      <c r="W32" s="640"/>
    </row>
    <row r="33" spans="1:24" ht="12.75" customHeight="1">
      <c r="B33" s="247"/>
      <c r="C33" s="247"/>
      <c r="D33" s="247"/>
      <c r="E33" s="247"/>
      <c r="F33" s="247"/>
      <c r="G33" s="693"/>
      <c r="H33" s="693"/>
      <c r="I33" s="693"/>
      <c r="J33" s="247"/>
      <c r="K33" s="694"/>
      <c r="L33" s="694"/>
      <c r="M33" s="694"/>
      <c r="N33" s="923" t="s">
        <v>19</v>
      </c>
      <c r="O33" s="923"/>
      <c r="P33" s="923"/>
      <c r="Q33" s="923"/>
      <c r="R33" s="923"/>
      <c r="S33" s="247"/>
      <c r="T33" s="100"/>
      <c r="U33" s="100"/>
      <c r="V33" s="100"/>
      <c r="W33" s="100"/>
      <c r="X33" s="100"/>
    </row>
    <row r="34" spans="1:24">
      <c r="A34" s="12"/>
      <c r="B34" s="12"/>
      <c r="C34" s="12"/>
      <c r="D34" s="12"/>
      <c r="E34" s="12"/>
      <c r="F34" s="12"/>
      <c r="G34" s="12"/>
      <c r="H34" s="12"/>
      <c r="I34" s="270"/>
      <c r="J34" s="12"/>
      <c r="K34" s="12"/>
      <c r="L34" s="12"/>
      <c r="M34" s="12"/>
      <c r="N34" s="12"/>
      <c r="O34" s="1" t="s">
        <v>83</v>
      </c>
      <c r="P34" s="12"/>
      <c r="Q34" s="12"/>
      <c r="R34" s="12"/>
      <c r="T34" s="1"/>
      <c r="U34" s="1"/>
      <c r="V34" s="1"/>
      <c r="W34" s="12"/>
    </row>
  </sheetData>
  <mergeCells count="28">
    <mergeCell ref="U10:V10"/>
    <mergeCell ref="S11:V12"/>
    <mergeCell ref="C16:F20"/>
    <mergeCell ref="G2:O2"/>
    <mergeCell ref="A3:U3"/>
    <mergeCell ref="A4:U4"/>
    <mergeCell ref="A6:U6"/>
    <mergeCell ref="A8:C8"/>
    <mergeCell ref="A11:A12"/>
    <mergeCell ref="B11:B12"/>
    <mergeCell ref="C11:F12"/>
    <mergeCell ref="G12:J12"/>
    <mergeCell ref="K12:N12"/>
    <mergeCell ref="O12:R12"/>
    <mergeCell ref="G11:R11"/>
    <mergeCell ref="A15:R15"/>
    <mergeCell ref="N33:R33"/>
    <mergeCell ref="S27:V27"/>
    <mergeCell ref="C23:F23"/>
    <mergeCell ref="C24:F24"/>
    <mergeCell ref="C26:F26"/>
    <mergeCell ref="C27:F27"/>
    <mergeCell ref="S15:V26"/>
    <mergeCell ref="C21:F21"/>
    <mergeCell ref="O31:P31"/>
    <mergeCell ref="A22:R22"/>
    <mergeCell ref="N32:R32"/>
    <mergeCell ref="C25:F25"/>
  </mergeCells>
  <printOptions horizontalCentered="1"/>
  <pageMargins left="0.70866141732283472" right="0.70866141732283472" top="0.23622047244094491" bottom="0" header="0.31496062992125984" footer="0.31496062992125984"/>
  <pageSetup paperSize="9" scale="67" orientation="landscape" r:id="rId1"/>
  <drawing r:id="rId2"/>
</worksheet>
</file>

<file path=xl/worksheets/sheet50.xml><?xml version="1.0" encoding="utf-8"?>
<worksheet xmlns="http://schemas.openxmlformats.org/spreadsheetml/2006/main" xmlns:r="http://schemas.openxmlformats.org/officeDocument/2006/relationships">
  <sheetPr>
    <pageSetUpPr fitToPage="1"/>
  </sheetPr>
  <dimension ref="A1:P47"/>
  <sheetViews>
    <sheetView topLeftCell="A19" zoomScaleSheetLayoutView="90" workbookViewId="0">
      <selection activeCell="C41" sqref="C41"/>
    </sheetView>
  </sheetViews>
  <sheetFormatPr defaultRowHeight="12.75"/>
  <cols>
    <col min="1" max="1" width="6.85546875" style="151" customWidth="1"/>
    <col min="2" max="2" width="16.7109375" style="151" customWidth="1"/>
    <col min="3" max="4" width="15.140625" style="151" customWidth="1"/>
    <col min="5" max="13" width="9.5703125" style="151" customWidth="1"/>
    <col min="14" max="16384" width="9.140625" style="151"/>
  </cols>
  <sheetData>
    <row r="1" spans="1:16">
      <c r="H1" s="1017"/>
      <c r="I1" s="1017"/>
      <c r="L1" s="154" t="s">
        <v>570</v>
      </c>
    </row>
    <row r="2" spans="1:16">
      <c r="D2" s="1017" t="s">
        <v>520</v>
      </c>
      <c r="E2" s="1017"/>
      <c r="F2" s="1017"/>
      <c r="G2" s="1017"/>
      <c r="H2" s="153"/>
      <c r="I2" s="153"/>
      <c r="L2" s="154"/>
    </row>
    <row r="3" spans="1:16" s="155" customFormat="1" ht="16.5">
      <c r="A3" s="1165" t="s">
        <v>889</v>
      </c>
      <c r="B3" s="1165"/>
      <c r="C3" s="1165"/>
      <c r="D3" s="1165"/>
      <c r="E3" s="1165"/>
      <c r="F3" s="1165"/>
      <c r="G3" s="1165"/>
      <c r="H3" s="1165"/>
      <c r="I3" s="1165"/>
      <c r="J3" s="1165"/>
      <c r="K3" s="1165"/>
      <c r="L3" s="1165"/>
      <c r="M3" s="1165"/>
    </row>
    <row r="4" spans="1:16" s="155" customFormat="1" ht="20.25" customHeight="1">
      <c r="A4" s="1166" t="s">
        <v>890</v>
      </c>
      <c r="B4" s="1166"/>
      <c r="C4" s="1166"/>
      <c r="D4" s="1166"/>
      <c r="E4" s="1166"/>
      <c r="F4" s="1166"/>
      <c r="G4" s="1166"/>
      <c r="H4" s="1166"/>
      <c r="I4" s="1166"/>
      <c r="J4" s="1166"/>
      <c r="K4" s="1166"/>
      <c r="L4" s="1166"/>
      <c r="M4" s="1166"/>
    </row>
    <row r="6" spans="1:16">
      <c r="A6" s="583" t="s">
        <v>693</v>
      </c>
      <c r="B6" s="157"/>
      <c r="C6" s="158"/>
      <c r="D6" s="158"/>
      <c r="E6" s="158"/>
      <c r="F6" s="158"/>
      <c r="G6" s="158"/>
      <c r="H6" s="158"/>
      <c r="I6" s="158"/>
      <c r="J6" s="158"/>
    </row>
    <row r="7" spans="1:16" s="159" customFormat="1" ht="15" customHeight="1">
      <c r="A7" s="151"/>
      <c r="B7" s="151"/>
      <c r="C7" s="151"/>
      <c r="D7" s="151"/>
      <c r="E7" s="151"/>
      <c r="F7" s="151"/>
      <c r="G7" s="151"/>
      <c r="H7" s="151"/>
      <c r="I7" s="151"/>
      <c r="J7" s="151"/>
      <c r="K7" s="1022" t="s">
        <v>977</v>
      </c>
      <c r="L7" s="1022"/>
      <c r="M7" s="1022"/>
    </row>
    <row r="8" spans="1:16" s="159" customFormat="1" ht="20.25" customHeight="1">
      <c r="A8" s="1107" t="s">
        <v>2</v>
      </c>
      <c r="B8" s="1107" t="s">
        <v>3</v>
      </c>
      <c r="C8" s="1117" t="s">
        <v>295</v>
      </c>
      <c r="D8" s="1117" t="s">
        <v>296</v>
      </c>
      <c r="E8" s="1119" t="s">
        <v>297</v>
      </c>
      <c r="F8" s="1120"/>
      <c r="G8" s="1120"/>
      <c r="H8" s="1120"/>
      <c r="I8" s="1120"/>
      <c r="J8" s="1120"/>
      <c r="K8" s="1120"/>
      <c r="L8" s="1120"/>
      <c r="M8" s="1120"/>
      <c r="N8" s="1120"/>
      <c r="O8" s="1120"/>
      <c r="P8" s="1121"/>
    </row>
    <row r="9" spans="1:16" s="159" customFormat="1" ht="35.25" customHeight="1">
      <c r="A9" s="1167"/>
      <c r="B9" s="1167"/>
      <c r="C9" s="1118"/>
      <c r="D9" s="1118"/>
      <c r="E9" s="581" t="s">
        <v>298</v>
      </c>
      <c r="F9" s="581" t="s">
        <v>299</v>
      </c>
      <c r="G9" s="581" t="s">
        <v>300</v>
      </c>
      <c r="H9" s="581" t="s">
        <v>301</v>
      </c>
      <c r="I9" s="581" t="s">
        <v>302</v>
      </c>
      <c r="J9" s="581" t="s">
        <v>303</v>
      </c>
      <c r="K9" s="581" t="s">
        <v>304</v>
      </c>
      <c r="L9" s="581" t="s">
        <v>305</v>
      </c>
      <c r="M9" s="581" t="s">
        <v>306</v>
      </c>
      <c r="N9" s="581" t="s">
        <v>1012</v>
      </c>
      <c r="O9" s="581" t="s">
        <v>1013</v>
      </c>
      <c r="P9" s="581" t="s">
        <v>1014</v>
      </c>
    </row>
    <row r="10" spans="1:16" s="159" customFormat="1" ht="12.75" customHeight="1">
      <c r="A10" s="582">
        <v>1</v>
      </c>
      <c r="B10" s="582">
        <v>2</v>
      </c>
      <c r="C10" s="582">
        <v>3</v>
      </c>
      <c r="D10" s="582">
        <v>4</v>
      </c>
      <c r="E10" s="582">
        <v>5</v>
      </c>
      <c r="F10" s="582">
        <v>6</v>
      </c>
      <c r="G10" s="582">
        <v>7</v>
      </c>
      <c r="H10" s="582">
        <v>8</v>
      </c>
      <c r="I10" s="582">
        <v>9</v>
      </c>
      <c r="J10" s="582">
        <v>10</v>
      </c>
      <c r="K10" s="582">
        <v>11</v>
      </c>
      <c r="L10" s="582">
        <v>12</v>
      </c>
      <c r="M10" s="582">
        <v>13</v>
      </c>
      <c r="N10" s="582">
        <v>14</v>
      </c>
      <c r="O10" s="582">
        <v>15</v>
      </c>
      <c r="P10" s="582">
        <v>16</v>
      </c>
    </row>
    <row r="11" spans="1:16" s="159" customFormat="1" ht="12.75" customHeight="1">
      <c r="A11" s="84">
        <v>1</v>
      </c>
      <c r="B11" s="228" t="s">
        <v>694</v>
      </c>
      <c r="C11" s="388">
        <v>1660</v>
      </c>
      <c r="D11" s="388">
        <v>1650</v>
      </c>
      <c r="E11" s="388">
        <v>1561</v>
      </c>
      <c r="F11" s="388">
        <v>1561</v>
      </c>
      <c r="G11" s="388">
        <v>1558</v>
      </c>
      <c r="H11" s="388">
        <v>1547</v>
      </c>
      <c r="I11" s="388">
        <v>1534</v>
      </c>
      <c r="J11" s="388">
        <v>1520</v>
      </c>
      <c r="K11" s="388">
        <v>1508</v>
      </c>
      <c r="L11" s="388">
        <v>1483</v>
      </c>
      <c r="M11" s="388">
        <v>1444</v>
      </c>
      <c r="N11" s="114">
        <v>1274</v>
      </c>
      <c r="O11" s="114">
        <v>1114</v>
      </c>
      <c r="P11" s="114">
        <v>629</v>
      </c>
    </row>
    <row r="12" spans="1:16" s="159" customFormat="1" ht="12.75" customHeight="1">
      <c r="A12" s="84">
        <v>2</v>
      </c>
      <c r="B12" s="228" t="s">
        <v>695</v>
      </c>
      <c r="C12" s="388">
        <v>2907</v>
      </c>
      <c r="D12" s="388">
        <v>2907</v>
      </c>
      <c r="E12" s="388">
        <v>2904</v>
      </c>
      <c r="F12" s="388">
        <v>2904</v>
      </c>
      <c r="G12" s="388">
        <v>2903</v>
      </c>
      <c r="H12" s="388">
        <v>2903</v>
      </c>
      <c r="I12" s="388">
        <v>2903</v>
      </c>
      <c r="J12" s="388">
        <v>2903</v>
      </c>
      <c r="K12" s="388">
        <v>2903</v>
      </c>
      <c r="L12" s="388">
        <v>2903</v>
      </c>
      <c r="M12" s="388">
        <v>2902</v>
      </c>
      <c r="N12" s="114">
        <v>2843</v>
      </c>
      <c r="O12" s="114">
        <v>2692</v>
      </c>
      <c r="P12" s="114">
        <v>1904</v>
      </c>
    </row>
    <row r="13" spans="1:16" s="159" customFormat="1" ht="12.75" customHeight="1">
      <c r="A13" s="84">
        <v>3</v>
      </c>
      <c r="B13" s="228" t="s">
        <v>696</v>
      </c>
      <c r="C13" s="388">
        <v>1824</v>
      </c>
      <c r="D13" s="388">
        <v>1824</v>
      </c>
      <c r="E13" s="388">
        <v>1693</v>
      </c>
      <c r="F13" s="388">
        <v>1688</v>
      </c>
      <c r="G13" s="388">
        <v>1686</v>
      </c>
      <c r="H13" s="388">
        <v>1673</v>
      </c>
      <c r="I13" s="388">
        <v>1657</v>
      </c>
      <c r="J13" s="388">
        <v>1639</v>
      </c>
      <c r="K13" s="388">
        <v>1603</v>
      </c>
      <c r="L13" s="388">
        <v>1566</v>
      </c>
      <c r="M13" s="388">
        <v>1504</v>
      </c>
      <c r="N13" s="114">
        <v>1452</v>
      </c>
      <c r="O13" s="114">
        <v>1097</v>
      </c>
      <c r="P13" s="114">
        <v>666</v>
      </c>
    </row>
    <row r="14" spans="1:16" s="159" customFormat="1" ht="12.75" customHeight="1">
      <c r="A14" s="84">
        <v>4</v>
      </c>
      <c r="B14" s="228" t="s">
        <v>697</v>
      </c>
      <c r="C14" s="388">
        <v>1927</v>
      </c>
      <c r="D14" s="388">
        <v>1927</v>
      </c>
      <c r="E14" s="388">
        <v>1895</v>
      </c>
      <c r="F14" s="388">
        <v>1892</v>
      </c>
      <c r="G14" s="388">
        <v>1874</v>
      </c>
      <c r="H14" s="388">
        <v>1838</v>
      </c>
      <c r="I14" s="388">
        <v>1813</v>
      </c>
      <c r="J14" s="388">
        <v>1794</v>
      </c>
      <c r="K14" s="388">
        <v>1780</v>
      </c>
      <c r="L14" s="388">
        <v>1743</v>
      </c>
      <c r="M14" s="388">
        <v>1716</v>
      </c>
      <c r="N14" s="114">
        <v>1455</v>
      </c>
      <c r="O14" s="114">
        <v>626</v>
      </c>
      <c r="P14" s="114">
        <v>245</v>
      </c>
    </row>
    <row r="15" spans="1:16" s="159" customFormat="1" ht="12.75" customHeight="1">
      <c r="A15" s="84">
        <v>5</v>
      </c>
      <c r="B15" s="228" t="s">
        <v>698</v>
      </c>
      <c r="C15" s="498">
        <v>2427</v>
      </c>
      <c r="D15" s="388">
        <v>2369</v>
      </c>
      <c r="E15" s="388">
        <v>2361</v>
      </c>
      <c r="F15" s="388">
        <v>2361</v>
      </c>
      <c r="G15" s="388">
        <v>2357</v>
      </c>
      <c r="H15" s="388">
        <v>2357</v>
      </c>
      <c r="I15" s="388">
        <v>2354</v>
      </c>
      <c r="J15" s="388">
        <v>2353</v>
      </c>
      <c r="K15" s="388">
        <v>2350</v>
      </c>
      <c r="L15" s="388">
        <v>2346</v>
      </c>
      <c r="M15" s="388">
        <v>2344</v>
      </c>
      <c r="N15" s="114">
        <v>2336</v>
      </c>
      <c r="O15" s="114">
        <v>2329</v>
      </c>
      <c r="P15" s="114">
        <v>2119</v>
      </c>
    </row>
    <row r="16" spans="1:16" s="159" customFormat="1" ht="12.75" customHeight="1">
      <c r="A16" s="84">
        <v>6</v>
      </c>
      <c r="B16" s="228" t="s">
        <v>699</v>
      </c>
      <c r="C16" s="498">
        <v>807</v>
      </c>
      <c r="D16" s="388">
        <v>805</v>
      </c>
      <c r="E16" s="388">
        <v>803</v>
      </c>
      <c r="F16" s="388">
        <v>803</v>
      </c>
      <c r="G16" s="388">
        <v>803</v>
      </c>
      <c r="H16" s="388">
        <v>802</v>
      </c>
      <c r="I16" s="388">
        <v>802</v>
      </c>
      <c r="J16" s="388">
        <v>801</v>
      </c>
      <c r="K16" s="388">
        <v>801</v>
      </c>
      <c r="L16" s="388">
        <v>801</v>
      </c>
      <c r="M16" s="388">
        <v>801</v>
      </c>
      <c r="N16" s="114">
        <v>801</v>
      </c>
      <c r="O16" s="114">
        <v>801</v>
      </c>
      <c r="P16" s="114">
        <v>801</v>
      </c>
    </row>
    <row r="17" spans="1:16" s="159" customFormat="1" ht="12.75" customHeight="1">
      <c r="A17" s="84">
        <v>7</v>
      </c>
      <c r="B17" s="228" t="s">
        <v>700</v>
      </c>
      <c r="C17" s="388">
        <v>2404</v>
      </c>
      <c r="D17" s="388">
        <v>2403</v>
      </c>
      <c r="E17" s="388">
        <v>2401</v>
      </c>
      <c r="F17" s="388">
        <v>2401</v>
      </c>
      <c r="G17" s="388">
        <v>2401</v>
      </c>
      <c r="H17" s="388">
        <v>2401</v>
      </c>
      <c r="I17" s="388">
        <v>2401</v>
      </c>
      <c r="J17" s="388">
        <v>2401</v>
      </c>
      <c r="K17" s="388">
        <v>2401</v>
      </c>
      <c r="L17" s="388">
        <v>2401</v>
      </c>
      <c r="M17" s="388">
        <v>2384</v>
      </c>
      <c r="N17" s="114">
        <v>2380</v>
      </c>
      <c r="O17" s="114">
        <v>2377</v>
      </c>
      <c r="P17" s="114">
        <v>2229</v>
      </c>
    </row>
    <row r="18" spans="1:16" s="159" customFormat="1" ht="12.75" customHeight="1">
      <c r="A18" s="84">
        <v>8</v>
      </c>
      <c r="B18" s="228" t="s">
        <v>701</v>
      </c>
      <c r="C18" s="388">
        <v>598</v>
      </c>
      <c r="D18" s="388">
        <v>598</v>
      </c>
      <c r="E18" s="388">
        <v>566</v>
      </c>
      <c r="F18" s="388">
        <v>566</v>
      </c>
      <c r="G18" s="388">
        <v>561</v>
      </c>
      <c r="H18" s="388">
        <v>556</v>
      </c>
      <c r="I18" s="388">
        <v>553</v>
      </c>
      <c r="J18" s="388">
        <v>548</v>
      </c>
      <c r="K18" s="388">
        <v>538</v>
      </c>
      <c r="L18" s="388">
        <v>529</v>
      </c>
      <c r="M18" s="388">
        <v>527</v>
      </c>
      <c r="N18" s="114">
        <v>508</v>
      </c>
      <c r="O18" s="114">
        <v>460</v>
      </c>
      <c r="P18" s="114">
        <v>359</v>
      </c>
    </row>
    <row r="19" spans="1:16" s="159" customFormat="1" ht="12.75" customHeight="1">
      <c r="A19" s="84">
        <v>9</v>
      </c>
      <c r="B19" s="228" t="s">
        <v>702</v>
      </c>
      <c r="C19" s="388">
        <v>1557</v>
      </c>
      <c r="D19" s="388">
        <v>1555</v>
      </c>
      <c r="E19" s="388">
        <v>1555</v>
      </c>
      <c r="F19" s="388">
        <v>1555</v>
      </c>
      <c r="G19" s="388">
        <v>1555</v>
      </c>
      <c r="H19" s="388">
        <v>1555</v>
      </c>
      <c r="I19" s="388">
        <v>1555</v>
      </c>
      <c r="J19" s="388">
        <v>1555</v>
      </c>
      <c r="K19" s="388">
        <v>1555</v>
      </c>
      <c r="L19" s="388">
        <v>1555</v>
      </c>
      <c r="M19" s="388">
        <v>1555</v>
      </c>
      <c r="N19" s="114">
        <v>1554</v>
      </c>
      <c r="O19" s="114">
        <v>1549</v>
      </c>
      <c r="P19" s="114">
        <v>1462</v>
      </c>
    </row>
    <row r="20" spans="1:16" s="159" customFormat="1" ht="12.75" customHeight="1">
      <c r="A20" s="84">
        <v>10</v>
      </c>
      <c r="B20" s="228" t="s">
        <v>703</v>
      </c>
      <c r="C20" s="388">
        <v>1416</v>
      </c>
      <c r="D20" s="388">
        <v>1413</v>
      </c>
      <c r="E20" s="388">
        <v>1412</v>
      </c>
      <c r="F20" s="388">
        <v>1412</v>
      </c>
      <c r="G20" s="388">
        <v>1411</v>
      </c>
      <c r="H20" s="388">
        <v>1411</v>
      </c>
      <c r="I20" s="388">
        <v>1409</v>
      </c>
      <c r="J20" s="388">
        <v>1409</v>
      </c>
      <c r="K20" s="388">
        <v>1409</v>
      </c>
      <c r="L20" s="388">
        <v>1409</v>
      </c>
      <c r="M20" s="388">
        <v>1408</v>
      </c>
      <c r="N20" s="114">
        <v>1400</v>
      </c>
      <c r="O20" s="114">
        <v>1396</v>
      </c>
      <c r="P20" s="114">
        <v>1363</v>
      </c>
    </row>
    <row r="21" spans="1:16" s="159" customFormat="1" ht="12.75" customHeight="1">
      <c r="A21" s="84">
        <v>11</v>
      </c>
      <c r="B21" s="228" t="s">
        <v>704</v>
      </c>
      <c r="C21" s="388">
        <v>3594</v>
      </c>
      <c r="D21" s="388">
        <v>3595</v>
      </c>
      <c r="E21" s="388">
        <v>3544</v>
      </c>
      <c r="F21" s="388">
        <v>3544</v>
      </c>
      <c r="G21" s="388">
        <v>3539</v>
      </c>
      <c r="H21" s="388">
        <v>3527</v>
      </c>
      <c r="I21" s="388">
        <v>3520</v>
      </c>
      <c r="J21" s="388">
        <v>3516</v>
      </c>
      <c r="K21" s="388">
        <v>3505</v>
      </c>
      <c r="L21" s="388">
        <v>3499</v>
      </c>
      <c r="M21" s="388">
        <v>3474</v>
      </c>
      <c r="N21" s="114">
        <v>3429</v>
      </c>
      <c r="O21" s="114">
        <v>3346</v>
      </c>
      <c r="P21" s="114">
        <v>2984</v>
      </c>
    </row>
    <row r="22" spans="1:16" s="159" customFormat="1" ht="12.75" customHeight="1">
      <c r="A22" s="84">
        <v>12</v>
      </c>
      <c r="B22" s="228" t="s">
        <v>705</v>
      </c>
      <c r="C22" s="388">
        <v>1532</v>
      </c>
      <c r="D22" s="388">
        <v>1533</v>
      </c>
      <c r="E22" s="388">
        <v>1480</v>
      </c>
      <c r="F22" s="388">
        <v>1478</v>
      </c>
      <c r="G22" s="388">
        <v>1470</v>
      </c>
      <c r="H22" s="388">
        <v>1468</v>
      </c>
      <c r="I22" s="388">
        <v>1468</v>
      </c>
      <c r="J22" s="388">
        <v>1467</v>
      </c>
      <c r="K22" s="388">
        <v>1467</v>
      </c>
      <c r="L22" s="388">
        <v>1463</v>
      </c>
      <c r="M22" s="388">
        <v>1462</v>
      </c>
      <c r="N22" s="114">
        <v>1442</v>
      </c>
      <c r="O22" s="114">
        <v>1407</v>
      </c>
      <c r="P22" s="114">
        <v>986</v>
      </c>
    </row>
    <row r="23" spans="1:16" s="159" customFormat="1" ht="12.75" customHeight="1">
      <c r="A23" s="84">
        <v>13</v>
      </c>
      <c r="B23" s="228" t="s">
        <v>706</v>
      </c>
      <c r="C23" s="388">
        <v>2544</v>
      </c>
      <c r="D23" s="388">
        <v>2541</v>
      </c>
      <c r="E23" s="388">
        <v>2491</v>
      </c>
      <c r="F23" s="388">
        <v>2489</v>
      </c>
      <c r="G23" s="388">
        <v>2472</v>
      </c>
      <c r="H23" s="388">
        <v>2471</v>
      </c>
      <c r="I23" s="388">
        <v>2470</v>
      </c>
      <c r="J23" s="388">
        <v>2469</v>
      </c>
      <c r="K23" s="388">
        <v>2468</v>
      </c>
      <c r="L23" s="388">
        <v>2448</v>
      </c>
      <c r="M23" s="388">
        <v>2369</v>
      </c>
      <c r="N23" s="114">
        <v>2326</v>
      </c>
      <c r="O23" s="114">
        <v>2251</v>
      </c>
      <c r="P23" s="114">
        <v>2143</v>
      </c>
    </row>
    <row r="24" spans="1:16" s="159" customFormat="1" ht="12.75" customHeight="1">
      <c r="A24" s="84">
        <v>14</v>
      </c>
      <c r="B24" s="228" t="s">
        <v>707</v>
      </c>
      <c r="C24" s="388">
        <v>690</v>
      </c>
      <c r="D24" s="388">
        <v>690</v>
      </c>
      <c r="E24" s="388">
        <v>690</v>
      </c>
      <c r="F24" s="388">
        <v>690</v>
      </c>
      <c r="G24" s="388">
        <v>690</v>
      </c>
      <c r="H24" s="388">
        <v>690</v>
      </c>
      <c r="I24" s="388">
        <v>690</v>
      </c>
      <c r="J24" s="388">
        <v>690</v>
      </c>
      <c r="K24" s="388">
        <v>690</v>
      </c>
      <c r="L24" s="388">
        <v>690</v>
      </c>
      <c r="M24" s="388">
        <v>690</v>
      </c>
      <c r="N24" s="114">
        <v>690</v>
      </c>
      <c r="O24" s="114">
        <v>690</v>
      </c>
      <c r="P24" s="114">
        <v>690</v>
      </c>
    </row>
    <row r="25" spans="1:16" s="159" customFormat="1" ht="12.75" customHeight="1">
      <c r="A25" s="84">
        <v>15</v>
      </c>
      <c r="B25" s="228" t="s">
        <v>708</v>
      </c>
      <c r="C25" s="498">
        <v>2470</v>
      </c>
      <c r="D25" s="498">
        <v>2452</v>
      </c>
      <c r="E25" s="498">
        <v>2431</v>
      </c>
      <c r="F25" s="498">
        <v>2431</v>
      </c>
      <c r="G25" s="498">
        <v>2431</v>
      </c>
      <c r="H25" s="498">
        <v>2430</v>
      </c>
      <c r="I25" s="498">
        <v>2429</v>
      </c>
      <c r="J25" s="498">
        <v>2428</v>
      </c>
      <c r="K25" s="498">
        <v>2425</v>
      </c>
      <c r="L25" s="498">
        <v>2425</v>
      </c>
      <c r="M25" s="498">
        <v>2424</v>
      </c>
      <c r="N25" s="114">
        <v>2412</v>
      </c>
      <c r="O25" s="114">
        <v>2400</v>
      </c>
      <c r="P25" s="114">
        <v>2300</v>
      </c>
    </row>
    <row r="26" spans="1:16">
      <c r="A26" s="84">
        <v>16</v>
      </c>
      <c r="B26" s="230" t="s">
        <v>709</v>
      </c>
      <c r="C26" s="417">
        <v>1951</v>
      </c>
      <c r="D26" s="417">
        <v>1950</v>
      </c>
      <c r="E26" s="417">
        <v>1950</v>
      </c>
      <c r="F26" s="417">
        <v>1950</v>
      </c>
      <c r="G26" s="417">
        <v>1950</v>
      </c>
      <c r="H26" s="417">
        <v>1950</v>
      </c>
      <c r="I26" s="417">
        <v>1950</v>
      </c>
      <c r="J26" s="417">
        <v>1950</v>
      </c>
      <c r="K26" s="417">
        <v>1950</v>
      </c>
      <c r="L26" s="417">
        <v>1950</v>
      </c>
      <c r="M26" s="417">
        <v>1950</v>
      </c>
      <c r="N26" s="114">
        <v>1950</v>
      </c>
      <c r="O26" s="114">
        <v>1950</v>
      </c>
      <c r="P26" s="114">
        <v>1950</v>
      </c>
    </row>
    <row r="27" spans="1:16">
      <c r="A27" s="84">
        <v>17</v>
      </c>
      <c r="B27" s="230" t="s">
        <v>710</v>
      </c>
      <c r="C27" s="417">
        <v>2031</v>
      </c>
      <c r="D27" s="417">
        <v>2032</v>
      </c>
      <c r="E27" s="417">
        <v>2031</v>
      </c>
      <c r="F27" s="417">
        <v>2031</v>
      </c>
      <c r="G27" s="417">
        <v>2030</v>
      </c>
      <c r="H27" s="417">
        <v>2028</v>
      </c>
      <c r="I27" s="417">
        <v>2021</v>
      </c>
      <c r="J27" s="417">
        <v>2019</v>
      </c>
      <c r="K27" s="417">
        <v>2009</v>
      </c>
      <c r="L27" s="417">
        <v>2002</v>
      </c>
      <c r="M27" s="417">
        <v>1939</v>
      </c>
      <c r="N27" s="114">
        <v>1645</v>
      </c>
      <c r="O27" s="114">
        <v>1222</v>
      </c>
      <c r="P27" s="114">
        <v>529</v>
      </c>
    </row>
    <row r="28" spans="1:16">
      <c r="A28" s="84">
        <v>18</v>
      </c>
      <c r="B28" s="230" t="s">
        <v>711</v>
      </c>
      <c r="C28" s="417">
        <v>2919</v>
      </c>
      <c r="D28" s="417">
        <v>2893</v>
      </c>
      <c r="E28" s="417">
        <v>2889</v>
      </c>
      <c r="F28" s="417">
        <v>2889</v>
      </c>
      <c r="G28" s="417">
        <v>2889</v>
      </c>
      <c r="H28" s="417">
        <v>2888</v>
      </c>
      <c r="I28" s="417">
        <v>2887</v>
      </c>
      <c r="J28" s="417">
        <v>2887</v>
      </c>
      <c r="K28" s="417">
        <v>2886</v>
      </c>
      <c r="L28" s="417">
        <v>2886</v>
      </c>
      <c r="M28" s="417">
        <v>2886</v>
      </c>
      <c r="N28" s="114">
        <v>2886</v>
      </c>
      <c r="O28" s="114">
        <v>2868</v>
      </c>
      <c r="P28" s="114">
        <v>2768</v>
      </c>
    </row>
    <row r="29" spans="1:16" s="112" customFormat="1" ht="12.75" customHeight="1">
      <c r="A29" s="84">
        <v>19</v>
      </c>
      <c r="B29" s="230" t="s">
        <v>712</v>
      </c>
      <c r="C29" s="417">
        <v>1580</v>
      </c>
      <c r="D29" s="417">
        <v>1580</v>
      </c>
      <c r="E29" s="417">
        <v>1580</v>
      </c>
      <c r="F29" s="417">
        <v>1580</v>
      </c>
      <c r="G29" s="417">
        <v>1580</v>
      </c>
      <c r="H29" s="417">
        <v>1580</v>
      </c>
      <c r="I29" s="417">
        <v>1580</v>
      </c>
      <c r="J29" s="417">
        <v>1580</v>
      </c>
      <c r="K29" s="417">
        <v>1580</v>
      </c>
      <c r="L29" s="417">
        <v>1548</v>
      </c>
      <c r="M29" s="417">
        <v>1417</v>
      </c>
      <c r="N29" s="114">
        <v>1416</v>
      </c>
      <c r="O29" s="114">
        <v>1416</v>
      </c>
      <c r="P29" s="114">
        <v>1322</v>
      </c>
    </row>
    <row r="30" spans="1:16" s="112" customFormat="1" ht="12.75" customHeight="1">
      <c r="A30" s="84">
        <v>20</v>
      </c>
      <c r="B30" s="230" t="s">
        <v>713</v>
      </c>
      <c r="C30" s="415">
        <v>2696</v>
      </c>
      <c r="D30" s="415">
        <v>2692</v>
      </c>
      <c r="E30" s="415">
        <v>1880</v>
      </c>
      <c r="F30" s="415">
        <v>1860</v>
      </c>
      <c r="G30" s="415">
        <v>1808</v>
      </c>
      <c r="H30" s="415">
        <v>1728</v>
      </c>
      <c r="I30" s="415">
        <v>1358</v>
      </c>
      <c r="J30" s="417">
        <v>1306</v>
      </c>
      <c r="K30" s="417">
        <v>1266</v>
      </c>
      <c r="L30" s="417">
        <v>987</v>
      </c>
      <c r="M30" s="417">
        <v>883</v>
      </c>
      <c r="N30" s="114">
        <v>703</v>
      </c>
      <c r="O30" s="114">
        <v>465</v>
      </c>
      <c r="P30" s="114">
        <v>364</v>
      </c>
    </row>
    <row r="31" spans="1:16" s="112" customFormat="1" ht="13.15" customHeight="1">
      <c r="A31" s="84">
        <v>21</v>
      </c>
      <c r="B31" s="230" t="s">
        <v>714</v>
      </c>
      <c r="C31" s="415">
        <v>1398</v>
      </c>
      <c r="D31" s="415">
        <v>1388</v>
      </c>
      <c r="E31" s="415">
        <v>1314</v>
      </c>
      <c r="F31" s="415">
        <v>1313</v>
      </c>
      <c r="G31" s="415">
        <v>1306</v>
      </c>
      <c r="H31" s="415">
        <v>1272</v>
      </c>
      <c r="I31" s="415">
        <v>1264</v>
      </c>
      <c r="J31" s="417">
        <v>1251</v>
      </c>
      <c r="K31" s="417">
        <v>1229</v>
      </c>
      <c r="L31" s="417">
        <v>1212</v>
      </c>
      <c r="M31" s="417">
        <v>904</v>
      </c>
      <c r="N31" s="114">
        <v>851</v>
      </c>
      <c r="O31" s="114">
        <v>524</v>
      </c>
      <c r="P31" s="114">
        <v>299</v>
      </c>
    </row>
    <row r="32" spans="1:16" ht="12.75" customHeight="1">
      <c r="A32" s="84">
        <v>22</v>
      </c>
      <c r="B32" s="230" t="s">
        <v>715</v>
      </c>
      <c r="C32" s="417">
        <v>4467</v>
      </c>
      <c r="D32" s="417">
        <v>4467</v>
      </c>
      <c r="E32" s="417">
        <v>4453</v>
      </c>
      <c r="F32" s="417">
        <v>4453</v>
      </c>
      <c r="G32" s="417">
        <v>4453</v>
      </c>
      <c r="H32" s="417">
        <v>4453</v>
      </c>
      <c r="I32" s="417">
        <v>4451</v>
      </c>
      <c r="J32" s="417">
        <v>4449</v>
      </c>
      <c r="K32" s="417">
        <v>4402</v>
      </c>
      <c r="L32" s="417">
        <v>4343</v>
      </c>
      <c r="M32" s="417">
        <v>4115</v>
      </c>
      <c r="N32" s="114">
        <v>4030</v>
      </c>
      <c r="O32" s="114">
        <v>3877</v>
      </c>
      <c r="P32" s="114">
        <v>3635</v>
      </c>
    </row>
    <row r="33" spans="1:16">
      <c r="A33" s="84">
        <v>23</v>
      </c>
      <c r="B33" s="230" t="s">
        <v>716</v>
      </c>
      <c r="C33" s="417">
        <v>1955</v>
      </c>
      <c r="D33" s="417">
        <v>1954</v>
      </c>
      <c r="E33" s="417">
        <v>1954</v>
      </c>
      <c r="F33" s="417">
        <v>1954</v>
      </c>
      <c r="G33" s="417">
        <v>1954</v>
      </c>
      <c r="H33" s="417">
        <v>1954</v>
      </c>
      <c r="I33" s="417">
        <v>1954</v>
      </c>
      <c r="J33" s="417">
        <v>1954</v>
      </c>
      <c r="K33" s="417">
        <v>1954</v>
      </c>
      <c r="L33" s="417">
        <v>1954</v>
      </c>
      <c r="M33" s="417">
        <v>1954</v>
      </c>
      <c r="N33" s="114">
        <v>1954</v>
      </c>
      <c r="O33" s="114">
        <v>1954</v>
      </c>
      <c r="P33" s="114">
        <v>1259</v>
      </c>
    </row>
    <row r="34" spans="1:16">
      <c r="A34" s="84">
        <v>24</v>
      </c>
      <c r="B34" s="230" t="s">
        <v>717</v>
      </c>
      <c r="C34" s="417">
        <v>1206</v>
      </c>
      <c r="D34" s="417">
        <v>1206</v>
      </c>
      <c r="E34" s="417">
        <v>1205</v>
      </c>
      <c r="F34" s="417">
        <v>1205</v>
      </c>
      <c r="G34" s="417">
        <v>1205</v>
      </c>
      <c r="H34" s="417">
        <v>1205</v>
      </c>
      <c r="I34" s="417">
        <v>1205</v>
      </c>
      <c r="J34" s="417">
        <v>1205</v>
      </c>
      <c r="K34" s="417">
        <v>1205</v>
      </c>
      <c r="L34" s="417">
        <v>1205</v>
      </c>
      <c r="M34" s="417">
        <v>1205</v>
      </c>
      <c r="N34" s="114">
        <v>1201</v>
      </c>
      <c r="O34" s="114">
        <v>834</v>
      </c>
      <c r="P34" s="114">
        <v>810</v>
      </c>
    </row>
    <row r="35" spans="1:16">
      <c r="A35" s="84">
        <v>25</v>
      </c>
      <c r="B35" s="230" t="s">
        <v>718</v>
      </c>
      <c r="C35" s="417">
        <v>1026</v>
      </c>
      <c r="D35" s="417">
        <v>1030</v>
      </c>
      <c r="E35" s="417">
        <v>1030</v>
      </c>
      <c r="F35" s="417">
        <v>1030</v>
      </c>
      <c r="G35" s="417">
        <v>1030</v>
      </c>
      <c r="H35" s="417">
        <v>1030</v>
      </c>
      <c r="I35" s="417">
        <v>1030</v>
      </c>
      <c r="J35" s="417">
        <v>1030</v>
      </c>
      <c r="K35" s="417">
        <v>1030</v>
      </c>
      <c r="L35" s="417">
        <v>1030</v>
      </c>
      <c r="M35" s="417">
        <v>1030</v>
      </c>
      <c r="N35" s="114">
        <v>1029</v>
      </c>
      <c r="O35" s="114">
        <v>976</v>
      </c>
      <c r="P35" s="114">
        <v>896</v>
      </c>
    </row>
    <row r="36" spans="1:16">
      <c r="A36" s="84">
        <v>26</v>
      </c>
      <c r="B36" s="230" t="s">
        <v>719</v>
      </c>
      <c r="C36" s="417">
        <v>2168</v>
      </c>
      <c r="D36" s="417">
        <v>2168</v>
      </c>
      <c r="E36" s="417">
        <v>2167</v>
      </c>
      <c r="F36" s="417">
        <v>2167</v>
      </c>
      <c r="G36" s="417">
        <v>2166</v>
      </c>
      <c r="H36" s="417">
        <v>2166</v>
      </c>
      <c r="I36" s="417">
        <v>2165</v>
      </c>
      <c r="J36" s="417">
        <v>2165</v>
      </c>
      <c r="K36" s="417">
        <v>2164</v>
      </c>
      <c r="L36" s="417">
        <v>2162</v>
      </c>
      <c r="M36" s="417">
        <v>2137</v>
      </c>
      <c r="N36" s="114">
        <v>2013</v>
      </c>
      <c r="O36" s="114">
        <v>1958</v>
      </c>
      <c r="P36" s="114">
        <v>1173</v>
      </c>
    </row>
    <row r="37" spans="1:16">
      <c r="A37" s="84">
        <v>27</v>
      </c>
      <c r="B37" s="230" t="s">
        <v>720</v>
      </c>
      <c r="C37" s="417">
        <v>2035</v>
      </c>
      <c r="D37" s="417">
        <v>2034</v>
      </c>
      <c r="E37" s="417">
        <v>2013</v>
      </c>
      <c r="F37" s="417">
        <v>2013</v>
      </c>
      <c r="G37" s="417">
        <v>2013</v>
      </c>
      <c r="H37" s="417">
        <v>2013</v>
      </c>
      <c r="I37" s="417">
        <v>2012</v>
      </c>
      <c r="J37" s="417">
        <v>2012</v>
      </c>
      <c r="K37" s="417">
        <v>2012</v>
      </c>
      <c r="L37" s="417">
        <v>2011</v>
      </c>
      <c r="M37" s="417">
        <v>2011</v>
      </c>
      <c r="N37" s="114">
        <v>2003</v>
      </c>
      <c r="O37" s="114">
        <v>1889</v>
      </c>
      <c r="P37" s="114">
        <v>1850</v>
      </c>
    </row>
    <row r="38" spans="1:16">
      <c r="A38" s="84">
        <v>28</v>
      </c>
      <c r="B38" s="230" t="s">
        <v>721</v>
      </c>
      <c r="C38" s="417">
        <v>1409</v>
      </c>
      <c r="D38" s="417">
        <v>1409</v>
      </c>
      <c r="E38" s="417">
        <v>1409</v>
      </c>
      <c r="F38" s="417">
        <v>1409</v>
      </c>
      <c r="G38" s="417">
        <v>1409</v>
      </c>
      <c r="H38" s="417">
        <v>1409</v>
      </c>
      <c r="I38" s="417">
        <v>1409</v>
      </c>
      <c r="J38" s="417">
        <v>1409</v>
      </c>
      <c r="K38" s="417">
        <v>1409</v>
      </c>
      <c r="L38" s="417">
        <v>1409</v>
      </c>
      <c r="M38" s="417">
        <v>1409</v>
      </c>
      <c r="N38" s="114">
        <v>1409</v>
      </c>
      <c r="O38" s="114">
        <v>1409</v>
      </c>
      <c r="P38" s="114">
        <v>1409</v>
      </c>
    </row>
    <row r="39" spans="1:16">
      <c r="A39" s="84">
        <v>29</v>
      </c>
      <c r="B39" s="230" t="s">
        <v>722</v>
      </c>
      <c r="C39" s="417">
        <v>933</v>
      </c>
      <c r="D39" s="417">
        <v>927</v>
      </c>
      <c r="E39" s="417">
        <v>921</v>
      </c>
      <c r="F39" s="417">
        <v>921</v>
      </c>
      <c r="G39" s="417">
        <v>921</v>
      </c>
      <c r="H39" s="417">
        <v>919</v>
      </c>
      <c r="I39" s="417">
        <v>919</v>
      </c>
      <c r="J39" s="417">
        <v>919</v>
      </c>
      <c r="K39" s="417">
        <v>913</v>
      </c>
      <c r="L39" s="417">
        <v>903</v>
      </c>
      <c r="M39" s="417">
        <v>777</v>
      </c>
      <c r="N39" s="114">
        <v>608</v>
      </c>
      <c r="O39" s="114">
        <v>458</v>
      </c>
      <c r="P39" s="114">
        <v>361</v>
      </c>
    </row>
    <row r="40" spans="1:16">
      <c r="A40" s="84">
        <v>30</v>
      </c>
      <c r="B40" s="230" t="s">
        <v>723</v>
      </c>
      <c r="C40" s="417">
        <v>2653</v>
      </c>
      <c r="D40" s="417">
        <v>2675</v>
      </c>
      <c r="E40" s="417">
        <v>2657</v>
      </c>
      <c r="F40" s="417">
        <v>2657</v>
      </c>
      <c r="G40" s="417">
        <v>2657</v>
      </c>
      <c r="H40" s="417">
        <v>2656</v>
      </c>
      <c r="I40" s="417">
        <v>2656</v>
      </c>
      <c r="J40" s="417">
        <v>2655</v>
      </c>
      <c r="K40" s="417">
        <v>2654</v>
      </c>
      <c r="L40" s="417">
        <v>2651</v>
      </c>
      <c r="M40" s="417">
        <v>2611</v>
      </c>
      <c r="N40" s="114">
        <v>2330</v>
      </c>
      <c r="O40" s="114">
        <v>2096</v>
      </c>
      <c r="P40" s="114">
        <v>1443</v>
      </c>
    </row>
    <row r="41" spans="1:16">
      <c r="A41" s="429"/>
      <c r="B41" s="406" t="s">
        <v>724</v>
      </c>
      <c r="C41" s="456">
        <f t="shared" ref="C41:M41" si="0">SUM(C11:C40)</f>
        <v>58784</v>
      </c>
      <c r="D41" s="456">
        <f t="shared" si="0"/>
        <v>58667</v>
      </c>
      <c r="E41" s="456">
        <f t="shared" si="0"/>
        <v>57240</v>
      </c>
      <c r="F41" s="456">
        <f t="shared" si="0"/>
        <v>57207</v>
      </c>
      <c r="G41" s="456">
        <f t="shared" si="0"/>
        <v>57082</v>
      </c>
      <c r="H41" s="456">
        <f t="shared" si="0"/>
        <v>56880</v>
      </c>
      <c r="I41" s="456">
        <f t="shared" si="0"/>
        <v>56419</v>
      </c>
      <c r="J41" s="456">
        <f t="shared" si="0"/>
        <v>56284</v>
      </c>
      <c r="K41" s="456">
        <f t="shared" si="0"/>
        <v>56066</v>
      </c>
      <c r="L41" s="456">
        <f t="shared" si="0"/>
        <v>55514</v>
      </c>
      <c r="M41" s="456">
        <f t="shared" si="0"/>
        <v>54232</v>
      </c>
      <c r="N41" s="456">
        <f>SUM(N11:N40)</f>
        <v>52330</v>
      </c>
      <c r="O41" s="456">
        <f>SUM(O11:O40)</f>
        <v>48431</v>
      </c>
      <c r="P41" s="456">
        <f>SUM(P11:P40)</f>
        <v>40948</v>
      </c>
    </row>
    <row r="44" spans="1:16">
      <c r="H44" s="1016" t="s">
        <v>12</v>
      </c>
      <c r="I44" s="1016"/>
      <c r="J44" s="1016"/>
      <c r="K44" s="1016"/>
      <c r="L44" s="1016"/>
      <c r="M44" s="1016"/>
    </row>
    <row r="45" spans="1:16">
      <c r="H45" s="1016" t="s">
        <v>13</v>
      </c>
      <c r="I45" s="1016"/>
      <c r="J45" s="1016"/>
      <c r="K45" s="1016"/>
      <c r="L45" s="1016"/>
      <c r="M45" s="1016"/>
    </row>
    <row r="46" spans="1:16">
      <c r="H46" s="1016" t="s">
        <v>86</v>
      </c>
      <c r="I46" s="1016"/>
      <c r="J46" s="1016"/>
      <c r="K46" s="1016"/>
      <c r="L46" s="1016"/>
      <c r="M46" s="1016"/>
    </row>
    <row r="47" spans="1:16">
      <c r="A47" s="151" t="s">
        <v>11</v>
      </c>
      <c r="H47" s="1017" t="s">
        <v>83</v>
      </c>
      <c r="I47" s="1017"/>
      <c r="J47" s="1017"/>
      <c r="K47" s="1017"/>
    </row>
  </sheetData>
  <mergeCells count="14">
    <mergeCell ref="H44:M44"/>
    <mergeCell ref="H45:M45"/>
    <mergeCell ref="H46:M46"/>
    <mergeCell ref="H47:K47"/>
    <mergeCell ref="H1:I1"/>
    <mergeCell ref="A3:M3"/>
    <mergeCell ref="A4:M4"/>
    <mergeCell ref="K7:M7"/>
    <mergeCell ref="A8:A9"/>
    <mergeCell ref="B8:B9"/>
    <mergeCell ref="D2:G2"/>
    <mergeCell ref="C8:C9"/>
    <mergeCell ref="D8:D9"/>
    <mergeCell ref="E8:P8"/>
  </mergeCells>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51.xml><?xml version="1.0" encoding="utf-8"?>
<worksheet xmlns="http://schemas.openxmlformats.org/spreadsheetml/2006/main" xmlns:r="http://schemas.openxmlformats.org/officeDocument/2006/relationships">
  <sheetPr>
    <pageSetUpPr fitToPage="1"/>
  </sheetPr>
  <dimension ref="A1:P48"/>
  <sheetViews>
    <sheetView topLeftCell="C19" zoomScaleSheetLayoutView="90" workbookViewId="0">
      <selection activeCell="E46" sqref="E46"/>
    </sheetView>
  </sheetViews>
  <sheetFormatPr defaultRowHeight="12.75"/>
  <cols>
    <col min="1" max="1" width="5.85546875" style="151" customWidth="1"/>
    <col min="2" max="2" width="21.140625" style="151" customWidth="1"/>
    <col min="3" max="3" width="16" style="151" customWidth="1"/>
    <col min="4" max="4" width="23.28515625" style="151" customWidth="1"/>
    <col min="5" max="6" width="10.28515625" style="151" customWidth="1"/>
    <col min="7" max="8" width="10.42578125" style="151" customWidth="1"/>
    <col min="9" max="9" width="10.7109375" style="151" customWidth="1"/>
    <col min="10" max="10" width="11.140625" style="151" customWidth="1"/>
    <col min="11" max="11" width="12.42578125" style="151" customWidth="1"/>
    <col min="12" max="12" width="12.28515625" style="151" customWidth="1"/>
    <col min="13" max="13" width="14" style="151" customWidth="1"/>
    <col min="14" max="16384" width="9.140625" style="151"/>
  </cols>
  <sheetData>
    <row r="1" spans="1:16">
      <c r="H1" s="1017"/>
      <c r="I1" s="1017"/>
      <c r="L1" s="1168" t="s">
        <v>593</v>
      </c>
      <c r="M1" s="1168"/>
    </row>
    <row r="2" spans="1:16">
      <c r="A2" s="1017" t="s">
        <v>520</v>
      </c>
      <c r="B2" s="1017"/>
      <c r="C2" s="1017"/>
      <c r="D2" s="1017"/>
      <c r="E2" s="1017"/>
      <c r="F2" s="1017"/>
      <c r="G2" s="1017"/>
      <c r="H2" s="1017"/>
      <c r="I2" s="1017"/>
      <c r="J2" s="1017"/>
      <c r="K2" s="1017"/>
      <c r="L2" s="1017"/>
      <c r="M2" s="1017"/>
    </row>
    <row r="3" spans="1:16" s="155" customFormat="1" ht="16.5">
      <c r="A3" s="1165" t="s">
        <v>889</v>
      </c>
      <c r="B3" s="1165"/>
      <c r="C3" s="1165"/>
      <c r="D3" s="1165"/>
      <c r="E3" s="1165"/>
      <c r="F3" s="1165"/>
      <c r="G3" s="1165"/>
      <c r="H3" s="1165"/>
      <c r="I3" s="1165"/>
      <c r="J3" s="1165"/>
      <c r="K3" s="1165"/>
      <c r="L3" s="1165"/>
      <c r="M3" s="1165"/>
    </row>
    <row r="4" spans="1:16" s="155" customFormat="1" ht="20.25" customHeight="1">
      <c r="A4" s="1166" t="s">
        <v>891</v>
      </c>
      <c r="B4" s="1166"/>
      <c r="C4" s="1166"/>
      <c r="D4" s="1166"/>
      <c r="E4" s="1166"/>
      <c r="F4" s="1166"/>
      <c r="G4" s="1166"/>
      <c r="H4" s="1166"/>
      <c r="I4" s="1166"/>
      <c r="J4" s="1166"/>
      <c r="K4" s="1166"/>
      <c r="L4" s="1166"/>
      <c r="M4" s="1166"/>
    </row>
    <row r="6" spans="1:16">
      <c r="A6" s="583" t="s">
        <v>693</v>
      </c>
      <c r="B6" s="157"/>
      <c r="C6" s="158"/>
      <c r="D6" s="158"/>
      <c r="E6" s="158"/>
      <c r="F6" s="158"/>
      <c r="G6" s="158"/>
      <c r="H6" s="158"/>
      <c r="I6" s="158"/>
      <c r="J6" s="158"/>
    </row>
    <row r="8" spans="1:16" s="159" customFormat="1" ht="15" customHeight="1">
      <c r="A8" s="151"/>
      <c r="B8" s="151"/>
      <c r="C8" s="151"/>
      <c r="D8" s="151"/>
      <c r="E8" s="151"/>
      <c r="F8" s="151"/>
      <c r="G8" s="151"/>
      <c r="H8" s="151"/>
      <c r="I8" s="151"/>
      <c r="J8" s="151"/>
      <c r="K8" s="1049" t="s">
        <v>977</v>
      </c>
      <c r="L8" s="1049"/>
      <c r="M8" s="1049"/>
    </row>
    <row r="9" spans="1:16" s="159" customFormat="1" ht="20.25" customHeight="1">
      <c r="A9" s="1107" t="s">
        <v>2</v>
      </c>
      <c r="B9" s="1107" t="s">
        <v>3</v>
      </c>
      <c r="C9" s="1117" t="s">
        <v>295</v>
      </c>
      <c r="D9" s="1169" t="s">
        <v>591</v>
      </c>
      <c r="E9" s="1170" t="s">
        <v>592</v>
      </c>
      <c r="F9" s="1171"/>
      <c r="G9" s="1171"/>
      <c r="H9" s="1171"/>
      <c r="I9" s="1171"/>
      <c r="J9" s="1171"/>
      <c r="K9" s="1171"/>
      <c r="L9" s="1171"/>
      <c r="M9" s="1171"/>
      <c r="N9" s="1171"/>
      <c r="O9" s="1171"/>
      <c r="P9" s="1171"/>
    </row>
    <row r="10" spans="1:16" s="159" customFormat="1" ht="24.75" customHeight="1">
      <c r="A10" s="1167"/>
      <c r="B10" s="1167"/>
      <c r="C10" s="1118"/>
      <c r="D10" s="1169"/>
      <c r="E10" s="634" t="s">
        <v>298</v>
      </c>
      <c r="F10" s="634" t="s">
        <v>299</v>
      </c>
      <c r="G10" s="634" t="s">
        <v>300</v>
      </c>
      <c r="H10" s="581" t="s">
        <v>301</v>
      </c>
      <c r="I10" s="581" t="s">
        <v>302</v>
      </c>
      <c r="J10" s="581" t="s">
        <v>303</v>
      </c>
      <c r="K10" s="581" t="s">
        <v>304</v>
      </c>
      <c r="L10" s="581" t="s">
        <v>305</v>
      </c>
      <c r="M10" s="581" t="s">
        <v>306</v>
      </c>
      <c r="N10" s="581" t="s">
        <v>1012</v>
      </c>
      <c r="O10" s="581" t="s">
        <v>1013</v>
      </c>
      <c r="P10" s="581" t="s">
        <v>1014</v>
      </c>
    </row>
    <row r="11" spans="1:16" s="159" customFormat="1" ht="12.75" customHeight="1">
      <c r="A11" s="582">
        <v>1</v>
      </c>
      <c r="B11" s="582">
        <v>2</v>
      </c>
      <c r="C11" s="582">
        <v>3</v>
      </c>
      <c r="D11" s="582">
        <v>4</v>
      </c>
      <c r="E11" s="582">
        <v>5</v>
      </c>
      <c r="F11" s="582">
        <v>6</v>
      </c>
      <c r="G11" s="582">
        <v>7</v>
      </c>
      <c r="H11" s="582">
        <v>8</v>
      </c>
      <c r="I11" s="582">
        <v>9</v>
      </c>
      <c r="J11" s="582">
        <v>10</v>
      </c>
      <c r="K11" s="582">
        <v>11</v>
      </c>
      <c r="L11" s="582">
        <v>12</v>
      </c>
      <c r="M11" s="582">
        <v>13</v>
      </c>
      <c r="N11" s="582">
        <v>14</v>
      </c>
      <c r="O11" s="582">
        <v>15</v>
      </c>
      <c r="P11" s="582">
        <v>16</v>
      </c>
    </row>
    <row r="12" spans="1:16" s="159" customFormat="1" ht="12.75" customHeight="1">
      <c r="A12" s="84">
        <v>1</v>
      </c>
      <c r="B12" s="228" t="s">
        <v>694</v>
      </c>
      <c r="C12" s="523">
        <v>1660</v>
      </c>
      <c r="D12" s="388">
        <v>1654</v>
      </c>
      <c r="E12" s="388">
        <v>1305</v>
      </c>
      <c r="F12" s="388">
        <v>3</v>
      </c>
      <c r="G12" s="388">
        <v>1142</v>
      </c>
      <c r="H12" s="388">
        <v>1353</v>
      </c>
      <c r="I12" s="388">
        <v>1387</v>
      </c>
      <c r="J12" s="388">
        <v>1369</v>
      </c>
      <c r="K12" s="388">
        <v>1305</v>
      </c>
      <c r="L12" s="388">
        <v>1355</v>
      </c>
      <c r="M12" s="388">
        <v>1355</v>
      </c>
      <c r="N12" s="417">
        <v>1526</v>
      </c>
      <c r="O12" s="417">
        <v>1524</v>
      </c>
      <c r="P12" s="417">
        <v>1518</v>
      </c>
    </row>
    <row r="13" spans="1:16" s="159" customFormat="1" ht="12.75" customHeight="1">
      <c r="A13" s="84">
        <v>2</v>
      </c>
      <c r="B13" s="228" t="s">
        <v>695</v>
      </c>
      <c r="C13" s="523">
        <v>2907</v>
      </c>
      <c r="D13" s="388">
        <v>2847</v>
      </c>
      <c r="E13" s="388">
        <v>2432</v>
      </c>
      <c r="F13" s="388">
        <v>3</v>
      </c>
      <c r="G13" s="388">
        <v>2400</v>
      </c>
      <c r="H13" s="388">
        <v>2463</v>
      </c>
      <c r="I13" s="388">
        <v>2450</v>
      </c>
      <c r="J13" s="388">
        <v>2464</v>
      </c>
      <c r="K13" s="388">
        <v>2446</v>
      </c>
      <c r="L13" s="388">
        <v>2680</v>
      </c>
      <c r="M13" s="388">
        <v>2689</v>
      </c>
      <c r="N13" s="417">
        <v>2755</v>
      </c>
      <c r="O13" s="417">
        <v>2767</v>
      </c>
      <c r="P13" s="417">
        <v>2776</v>
      </c>
    </row>
    <row r="14" spans="1:16" s="159" customFormat="1" ht="12.75" customHeight="1">
      <c r="A14" s="84">
        <v>3</v>
      </c>
      <c r="B14" s="228" t="s">
        <v>696</v>
      </c>
      <c r="C14" s="523">
        <v>1824</v>
      </c>
      <c r="D14" s="388">
        <v>1775</v>
      </c>
      <c r="E14" s="388">
        <v>1663</v>
      </c>
      <c r="F14" s="388">
        <v>3</v>
      </c>
      <c r="G14" s="388">
        <v>1619</v>
      </c>
      <c r="H14" s="388">
        <v>1645</v>
      </c>
      <c r="I14" s="388">
        <v>1659</v>
      </c>
      <c r="J14" s="388">
        <v>1662</v>
      </c>
      <c r="K14" s="388">
        <v>1638</v>
      </c>
      <c r="L14" s="388">
        <v>1779</v>
      </c>
      <c r="M14" s="388">
        <v>1777</v>
      </c>
      <c r="N14" s="417">
        <v>1776</v>
      </c>
      <c r="O14" s="417">
        <v>1773</v>
      </c>
      <c r="P14" s="417">
        <v>1769</v>
      </c>
    </row>
    <row r="15" spans="1:16" s="159" customFormat="1" ht="12.75" customHeight="1">
      <c r="A15" s="84">
        <v>4</v>
      </c>
      <c r="B15" s="228" t="s">
        <v>697</v>
      </c>
      <c r="C15" s="523">
        <v>1927</v>
      </c>
      <c r="D15" s="388">
        <v>1931</v>
      </c>
      <c r="E15" s="388">
        <v>1763</v>
      </c>
      <c r="F15" s="388">
        <v>4</v>
      </c>
      <c r="G15" s="388">
        <v>1687</v>
      </c>
      <c r="H15" s="388">
        <v>1704</v>
      </c>
      <c r="I15" s="388">
        <v>1926</v>
      </c>
      <c r="J15" s="388">
        <v>1890</v>
      </c>
      <c r="K15" s="388">
        <v>1870</v>
      </c>
      <c r="L15" s="388">
        <v>1929</v>
      </c>
      <c r="M15" s="388">
        <v>1931</v>
      </c>
      <c r="N15" s="417">
        <v>1931</v>
      </c>
      <c r="O15" s="417">
        <v>1926</v>
      </c>
      <c r="P15" s="417">
        <v>1916</v>
      </c>
    </row>
    <row r="16" spans="1:16" s="159" customFormat="1" ht="12.75" customHeight="1">
      <c r="A16" s="84">
        <v>5</v>
      </c>
      <c r="B16" s="228" t="s">
        <v>698</v>
      </c>
      <c r="C16" s="566">
        <v>2427</v>
      </c>
      <c r="D16" s="388">
        <v>2298</v>
      </c>
      <c r="E16" s="388">
        <v>1800</v>
      </c>
      <c r="F16" s="388">
        <v>3</v>
      </c>
      <c r="G16" s="388">
        <v>1673</v>
      </c>
      <c r="H16" s="388">
        <v>1748</v>
      </c>
      <c r="I16" s="388">
        <v>1741</v>
      </c>
      <c r="J16" s="388">
        <v>1851</v>
      </c>
      <c r="K16" s="388">
        <v>1899</v>
      </c>
      <c r="L16" s="388">
        <v>2039</v>
      </c>
      <c r="M16" s="388">
        <v>2236</v>
      </c>
      <c r="N16" s="417">
        <v>2250</v>
      </c>
      <c r="O16" s="417">
        <v>2227</v>
      </c>
      <c r="P16" s="417">
        <v>2192</v>
      </c>
    </row>
    <row r="17" spans="1:16" s="159" customFormat="1" ht="12.75" customHeight="1">
      <c r="A17" s="84">
        <v>6</v>
      </c>
      <c r="B17" s="228" t="s">
        <v>699</v>
      </c>
      <c r="C17" s="566">
        <v>807</v>
      </c>
      <c r="D17" s="388">
        <v>804</v>
      </c>
      <c r="E17" s="388">
        <v>603</v>
      </c>
      <c r="F17" s="388">
        <v>1</v>
      </c>
      <c r="G17" s="388">
        <v>801</v>
      </c>
      <c r="H17" s="388">
        <v>801</v>
      </c>
      <c r="I17" s="388">
        <v>803</v>
      </c>
      <c r="J17" s="388">
        <v>803</v>
      </c>
      <c r="K17" s="388">
        <v>803</v>
      </c>
      <c r="L17" s="388">
        <v>804</v>
      </c>
      <c r="M17" s="388">
        <v>803</v>
      </c>
      <c r="N17" s="417">
        <v>803</v>
      </c>
      <c r="O17" s="417">
        <v>805</v>
      </c>
      <c r="P17" s="417">
        <v>806</v>
      </c>
    </row>
    <row r="18" spans="1:16" s="159" customFormat="1" ht="12.75" customHeight="1">
      <c r="A18" s="84">
        <v>7</v>
      </c>
      <c r="B18" s="228" t="s">
        <v>700</v>
      </c>
      <c r="C18" s="523">
        <v>2404</v>
      </c>
      <c r="D18" s="388">
        <v>2402</v>
      </c>
      <c r="E18" s="388">
        <v>1925</v>
      </c>
      <c r="F18" s="388">
        <v>5</v>
      </c>
      <c r="G18" s="388">
        <v>1871</v>
      </c>
      <c r="H18" s="388">
        <v>1984</v>
      </c>
      <c r="I18" s="388">
        <v>2057</v>
      </c>
      <c r="J18" s="388">
        <v>2170</v>
      </c>
      <c r="K18" s="388">
        <v>2174</v>
      </c>
      <c r="L18" s="388">
        <v>2251</v>
      </c>
      <c r="M18" s="388">
        <v>2285</v>
      </c>
      <c r="N18" s="417">
        <v>2265</v>
      </c>
      <c r="O18" s="417">
        <v>2266</v>
      </c>
      <c r="P18" s="417">
        <v>2257</v>
      </c>
    </row>
    <row r="19" spans="1:16" s="159" customFormat="1" ht="12.75" customHeight="1">
      <c r="A19" s="84">
        <v>8</v>
      </c>
      <c r="B19" s="228" t="s">
        <v>701</v>
      </c>
      <c r="C19" s="523">
        <v>598</v>
      </c>
      <c r="D19" s="388">
        <v>591</v>
      </c>
      <c r="E19" s="388">
        <v>529</v>
      </c>
      <c r="F19" s="388">
        <v>1</v>
      </c>
      <c r="G19" s="388">
        <v>451</v>
      </c>
      <c r="H19" s="388">
        <v>485</v>
      </c>
      <c r="I19" s="388">
        <v>500</v>
      </c>
      <c r="J19" s="388">
        <v>505</v>
      </c>
      <c r="K19" s="388">
        <v>506</v>
      </c>
      <c r="L19" s="388">
        <v>565</v>
      </c>
      <c r="M19" s="388">
        <v>550</v>
      </c>
      <c r="N19" s="417">
        <v>589</v>
      </c>
      <c r="O19" s="417">
        <v>586</v>
      </c>
      <c r="P19" s="417">
        <v>561</v>
      </c>
    </row>
    <row r="20" spans="1:16" s="159" customFormat="1" ht="12.75" customHeight="1">
      <c r="A20" s="84">
        <v>9</v>
      </c>
      <c r="B20" s="228" t="s">
        <v>702</v>
      </c>
      <c r="C20" s="523">
        <v>1557</v>
      </c>
      <c r="D20" s="388">
        <v>1556</v>
      </c>
      <c r="E20" s="388">
        <v>1421</v>
      </c>
      <c r="F20" s="388">
        <v>2</v>
      </c>
      <c r="G20" s="388">
        <v>1414</v>
      </c>
      <c r="H20" s="388">
        <v>1493</v>
      </c>
      <c r="I20" s="388">
        <v>1537</v>
      </c>
      <c r="J20" s="388">
        <v>1541</v>
      </c>
      <c r="K20" s="388">
        <v>1534</v>
      </c>
      <c r="L20" s="388">
        <v>1535</v>
      </c>
      <c r="M20" s="388">
        <v>1553</v>
      </c>
      <c r="N20" s="417">
        <v>1555</v>
      </c>
      <c r="O20" s="417">
        <v>1555</v>
      </c>
      <c r="P20" s="417">
        <v>1557</v>
      </c>
    </row>
    <row r="21" spans="1:16" s="159" customFormat="1" ht="12.75" customHeight="1">
      <c r="A21" s="84">
        <v>10</v>
      </c>
      <c r="B21" s="228" t="s">
        <v>703</v>
      </c>
      <c r="C21" s="523">
        <v>1416</v>
      </c>
      <c r="D21" s="388">
        <v>1309</v>
      </c>
      <c r="E21" s="388">
        <v>1068</v>
      </c>
      <c r="F21" s="388">
        <v>3</v>
      </c>
      <c r="G21" s="388">
        <v>903</v>
      </c>
      <c r="H21" s="388">
        <v>979</v>
      </c>
      <c r="I21" s="388">
        <v>1025</v>
      </c>
      <c r="J21" s="388">
        <v>1036</v>
      </c>
      <c r="K21" s="388">
        <v>1004</v>
      </c>
      <c r="L21" s="388">
        <v>1102</v>
      </c>
      <c r="M21" s="388">
        <v>1246</v>
      </c>
      <c r="N21" s="417">
        <v>1256</v>
      </c>
      <c r="O21" s="417">
        <v>1234</v>
      </c>
      <c r="P21" s="417">
        <v>1214</v>
      </c>
    </row>
    <row r="22" spans="1:16" s="159" customFormat="1" ht="12.75" customHeight="1">
      <c r="A22" s="84">
        <v>11</v>
      </c>
      <c r="B22" s="228" t="s">
        <v>704</v>
      </c>
      <c r="C22" s="523">
        <v>3594</v>
      </c>
      <c r="D22" s="388">
        <v>3588</v>
      </c>
      <c r="E22" s="388">
        <v>2776</v>
      </c>
      <c r="F22" s="388">
        <v>3</v>
      </c>
      <c r="G22" s="388">
        <v>2429</v>
      </c>
      <c r="H22" s="388">
        <v>2562</v>
      </c>
      <c r="I22" s="388">
        <v>2711</v>
      </c>
      <c r="J22" s="388">
        <v>2916</v>
      </c>
      <c r="K22" s="388">
        <v>2863</v>
      </c>
      <c r="L22" s="388">
        <v>3370</v>
      </c>
      <c r="M22" s="388">
        <v>3514</v>
      </c>
      <c r="N22" s="417">
        <v>3480</v>
      </c>
      <c r="O22" s="417">
        <v>3482</v>
      </c>
      <c r="P22" s="417">
        <v>3419</v>
      </c>
    </row>
    <row r="23" spans="1:16" s="159" customFormat="1" ht="12.75" customHeight="1">
      <c r="A23" s="84">
        <v>12</v>
      </c>
      <c r="B23" s="228" t="s">
        <v>705</v>
      </c>
      <c r="C23" s="523">
        <v>1532</v>
      </c>
      <c r="D23" s="388">
        <v>1512</v>
      </c>
      <c r="E23" s="388">
        <v>1256</v>
      </c>
      <c r="F23" s="388">
        <v>1</v>
      </c>
      <c r="G23" s="388">
        <v>1189</v>
      </c>
      <c r="H23" s="388">
        <v>1317</v>
      </c>
      <c r="I23" s="388">
        <v>1409</v>
      </c>
      <c r="J23" s="388">
        <v>1399</v>
      </c>
      <c r="K23" s="388">
        <v>1411</v>
      </c>
      <c r="L23" s="388">
        <v>1462</v>
      </c>
      <c r="M23" s="388">
        <v>1494</v>
      </c>
      <c r="N23" s="417">
        <v>1489</v>
      </c>
      <c r="O23" s="417">
        <v>1489</v>
      </c>
      <c r="P23" s="417">
        <v>1478</v>
      </c>
    </row>
    <row r="24" spans="1:16" s="159" customFormat="1" ht="12.75" customHeight="1">
      <c r="A24" s="84">
        <v>13</v>
      </c>
      <c r="B24" s="228" t="s">
        <v>706</v>
      </c>
      <c r="C24" s="523">
        <v>2544</v>
      </c>
      <c r="D24" s="388">
        <v>2398</v>
      </c>
      <c r="E24" s="388">
        <v>1875</v>
      </c>
      <c r="F24" s="388">
        <v>2</v>
      </c>
      <c r="G24" s="388">
        <v>1598</v>
      </c>
      <c r="H24" s="388">
        <v>1737</v>
      </c>
      <c r="I24" s="388">
        <v>2098</v>
      </c>
      <c r="J24" s="388">
        <v>1967</v>
      </c>
      <c r="K24" s="388">
        <v>1913</v>
      </c>
      <c r="L24" s="388">
        <v>2012</v>
      </c>
      <c r="M24" s="388">
        <v>2426</v>
      </c>
      <c r="N24" s="417">
        <v>2400</v>
      </c>
      <c r="O24" s="417">
        <v>2400</v>
      </c>
      <c r="P24" s="417">
        <v>2406</v>
      </c>
    </row>
    <row r="25" spans="1:16" s="159" customFormat="1" ht="12.75" customHeight="1">
      <c r="A25" s="84">
        <v>14</v>
      </c>
      <c r="B25" s="228" t="s">
        <v>707</v>
      </c>
      <c r="C25" s="523">
        <v>690</v>
      </c>
      <c r="D25" s="388">
        <v>690</v>
      </c>
      <c r="E25" s="388">
        <v>629</v>
      </c>
      <c r="F25" s="388">
        <v>1</v>
      </c>
      <c r="G25" s="388">
        <v>579</v>
      </c>
      <c r="H25" s="388">
        <v>598</v>
      </c>
      <c r="I25" s="388">
        <v>606</v>
      </c>
      <c r="J25" s="388">
        <v>603</v>
      </c>
      <c r="K25" s="388">
        <v>650</v>
      </c>
      <c r="L25" s="388">
        <v>689</v>
      </c>
      <c r="M25" s="388">
        <v>689</v>
      </c>
      <c r="N25" s="417">
        <v>690</v>
      </c>
      <c r="O25" s="417">
        <v>690</v>
      </c>
      <c r="P25" s="417">
        <v>687</v>
      </c>
    </row>
    <row r="26" spans="1:16" s="159" customFormat="1" ht="12.75" customHeight="1">
      <c r="A26" s="84">
        <v>15</v>
      </c>
      <c r="B26" s="228" t="s">
        <v>708</v>
      </c>
      <c r="C26" s="566">
        <v>2470</v>
      </c>
      <c r="D26" s="388">
        <v>2442</v>
      </c>
      <c r="E26" s="388">
        <v>1524</v>
      </c>
      <c r="F26" s="388">
        <v>2</v>
      </c>
      <c r="G26" s="388">
        <v>1633</v>
      </c>
      <c r="H26" s="388">
        <v>1726</v>
      </c>
      <c r="I26" s="388">
        <v>1747</v>
      </c>
      <c r="J26" s="388">
        <v>1766</v>
      </c>
      <c r="K26" s="388">
        <v>1809</v>
      </c>
      <c r="L26" s="388">
        <v>1969</v>
      </c>
      <c r="M26" s="388">
        <v>2142</v>
      </c>
      <c r="N26" s="417">
        <v>2198</v>
      </c>
      <c r="O26" s="417">
        <v>2174</v>
      </c>
      <c r="P26" s="417">
        <v>2293</v>
      </c>
    </row>
    <row r="27" spans="1:16">
      <c r="A27" s="84">
        <v>16</v>
      </c>
      <c r="B27" s="230" t="s">
        <v>709</v>
      </c>
      <c r="C27" s="457">
        <v>1951</v>
      </c>
      <c r="D27" s="417">
        <v>1943</v>
      </c>
      <c r="E27" s="417">
        <v>1265</v>
      </c>
      <c r="F27" s="417">
        <v>2</v>
      </c>
      <c r="G27" s="417">
        <v>1074</v>
      </c>
      <c r="H27" s="417">
        <v>1178</v>
      </c>
      <c r="I27" s="417">
        <v>1180</v>
      </c>
      <c r="J27" s="417">
        <v>1189</v>
      </c>
      <c r="K27" s="417">
        <v>1180</v>
      </c>
      <c r="L27" s="417">
        <v>1181</v>
      </c>
      <c r="M27" s="417">
        <v>1224</v>
      </c>
      <c r="N27" s="417">
        <v>1313</v>
      </c>
      <c r="O27" s="417">
        <v>1306</v>
      </c>
      <c r="P27" s="417">
        <v>1329</v>
      </c>
    </row>
    <row r="28" spans="1:16">
      <c r="A28" s="84">
        <v>17</v>
      </c>
      <c r="B28" s="230" t="s">
        <v>710</v>
      </c>
      <c r="C28" s="457">
        <v>2031</v>
      </c>
      <c r="D28" s="417">
        <v>2025</v>
      </c>
      <c r="E28" s="417">
        <v>1553</v>
      </c>
      <c r="F28" s="417">
        <v>3</v>
      </c>
      <c r="G28" s="417">
        <v>1434</v>
      </c>
      <c r="H28" s="417">
        <v>1768</v>
      </c>
      <c r="I28" s="417">
        <v>1829</v>
      </c>
      <c r="J28" s="417">
        <v>1826</v>
      </c>
      <c r="K28" s="417">
        <v>1798</v>
      </c>
      <c r="L28" s="417">
        <v>1788</v>
      </c>
      <c r="M28" s="417">
        <v>1814</v>
      </c>
      <c r="N28" s="417">
        <v>1908</v>
      </c>
      <c r="O28" s="417">
        <v>1963</v>
      </c>
      <c r="P28" s="417">
        <v>2008</v>
      </c>
    </row>
    <row r="29" spans="1:16">
      <c r="A29" s="84">
        <v>18</v>
      </c>
      <c r="B29" s="230" t="s">
        <v>711</v>
      </c>
      <c r="C29" s="457">
        <v>2919</v>
      </c>
      <c r="D29" s="417">
        <v>2844</v>
      </c>
      <c r="E29" s="417">
        <v>2506</v>
      </c>
      <c r="F29" s="417">
        <v>3</v>
      </c>
      <c r="G29" s="417">
        <v>2314</v>
      </c>
      <c r="H29" s="417">
        <v>2362</v>
      </c>
      <c r="I29" s="417">
        <v>2463</v>
      </c>
      <c r="J29" s="417">
        <v>2453</v>
      </c>
      <c r="K29" s="417">
        <v>2439</v>
      </c>
      <c r="L29" s="417">
        <v>2689</v>
      </c>
      <c r="M29" s="417">
        <v>2713</v>
      </c>
      <c r="N29" s="417">
        <v>2740</v>
      </c>
      <c r="O29" s="417">
        <v>2741</v>
      </c>
      <c r="P29" s="417">
        <v>2670</v>
      </c>
    </row>
    <row r="30" spans="1:16" s="112" customFormat="1" ht="12.75" customHeight="1">
      <c r="A30" s="84">
        <v>19</v>
      </c>
      <c r="B30" s="230" t="s">
        <v>712</v>
      </c>
      <c r="C30" s="457">
        <v>1580</v>
      </c>
      <c r="D30" s="417">
        <v>1579</v>
      </c>
      <c r="E30" s="417">
        <v>1449</v>
      </c>
      <c r="F30" s="417">
        <v>1</v>
      </c>
      <c r="G30" s="417">
        <v>1418</v>
      </c>
      <c r="H30" s="417">
        <v>1491</v>
      </c>
      <c r="I30" s="417">
        <v>1522</v>
      </c>
      <c r="J30" s="417">
        <v>1514</v>
      </c>
      <c r="K30" s="417">
        <v>1513</v>
      </c>
      <c r="L30" s="417">
        <v>1577</v>
      </c>
      <c r="M30" s="417">
        <v>1579</v>
      </c>
      <c r="N30" s="417">
        <v>1574</v>
      </c>
      <c r="O30" s="417">
        <v>1570</v>
      </c>
      <c r="P30" s="417">
        <v>1561</v>
      </c>
    </row>
    <row r="31" spans="1:16" s="112" customFormat="1" ht="12.75" customHeight="1">
      <c r="A31" s="84">
        <v>20</v>
      </c>
      <c r="B31" s="230" t="s">
        <v>713</v>
      </c>
      <c r="C31" s="416">
        <v>2696</v>
      </c>
      <c r="D31" s="415">
        <v>2692</v>
      </c>
      <c r="E31" s="415">
        <v>2286</v>
      </c>
      <c r="F31" s="415">
        <v>3</v>
      </c>
      <c r="G31" s="415">
        <v>2084</v>
      </c>
      <c r="H31" s="415">
        <v>2307</v>
      </c>
      <c r="I31" s="415">
        <v>2276</v>
      </c>
      <c r="J31" s="417">
        <v>2221</v>
      </c>
      <c r="K31" s="417">
        <v>2175</v>
      </c>
      <c r="L31" s="417">
        <v>2400</v>
      </c>
      <c r="M31" s="417">
        <v>2599</v>
      </c>
      <c r="N31" s="417">
        <v>2676</v>
      </c>
      <c r="O31" s="417">
        <v>2683</v>
      </c>
      <c r="P31" s="417">
        <v>2693</v>
      </c>
    </row>
    <row r="32" spans="1:16" s="112" customFormat="1" ht="13.15" customHeight="1">
      <c r="A32" s="84">
        <v>21</v>
      </c>
      <c r="B32" s="230" t="s">
        <v>714</v>
      </c>
      <c r="C32" s="416">
        <v>1398</v>
      </c>
      <c r="D32" s="415">
        <v>1366</v>
      </c>
      <c r="E32" s="415">
        <v>645</v>
      </c>
      <c r="F32" s="415">
        <v>3</v>
      </c>
      <c r="G32" s="415">
        <v>554</v>
      </c>
      <c r="H32" s="415">
        <v>677</v>
      </c>
      <c r="I32" s="415">
        <v>888</v>
      </c>
      <c r="J32" s="417">
        <v>822</v>
      </c>
      <c r="K32" s="417">
        <v>713</v>
      </c>
      <c r="L32" s="417">
        <v>734</v>
      </c>
      <c r="M32" s="417">
        <v>955</v>
      </c>
      <c r="N32" s="417">
        <v>826</v>
      </c>
      <c r="O32" s="417">
        <v>973</v>
      </c>
      <c r="P32" s="417">
        <v>1009</v>
      </c>
    </row>
    <row r="33" spans="1:16" ht="12.75" customHeight="1">
      <c r="A33" s="84">
        <v>22</v>
      </c>
      <c r="B33" s="230" t="s">
        <v>715</v>
      </c>
      <c r="C33" s="457">
        <v>4467</v>
      </c>
      <c r="D33" s="417">
        <v>4426</v>
      </c>
      <c r="E33" s="417">
        <v>3140</v>
      </c>
      <c r="F33" s="417">
        <v>4</v>
      </c>
      <c r="G33" s="417">
        <v>2933</v>
      </c>
      <c r="H33" s="417">
        <v>3516</v>
      </c>
      <c r="I33" s="417">
        <v>3566</v>
      </c>
      <c r="J33" s="417">
        <v>3454</v>
      </c>
      <c r="K33" s="417">
        <v>3401</v>
      </c>
      <c r="L33" s="417">
        <v>3764</v>
      </c>
      <c r="M33" s="417">
        <v>4418</v>
      </c>
      <c r="N33" s="417">
        <v>4435</v>
      </c>
      <c r="O33" s="417">
        <v>4382</v>
      </c>
      <c r="P33" s="417">
        <v>4431</v>
      </c>
    </row>
    <row r="34" spans="1:16">
      <c r="A34" s="84">
        <v>23</v>
      </c>
      <c r="B34" s="230" t="s">
        <v>716</v>
      </c>
      <c r="C34" s="457">
        <v>1955</v>
      </c>
      <c r="D34" s="417">
        <v>1953</v>
      </c>
      <c r="E34" s="417">
        <v>1283</v>
      </c>
      <c r="F34" s="417">
        <v>2</v>
      </c>
      <c r="G34" s="417">
        <v>1115</v>
      </c>
      <c r="H34" s="417">
        <v>1484</v>
      </c>
      <c r="I34" s="417">
        <v>1589</v>
      </c>
      <c r="J34" s="417">
        <v>1602</v>
      </c>
      <c r="K34" s="417">
        <v>1564</v>
      </c>
      <c r="L34" s="417">
        <v>1691</v>
      </c>
      <c r="M34" s="417">
        <v>1724</v>
      </c>
      <c r="N34" s="417">
        <v>1909</v>
      </c>
      <c r="O34" s="417">
        <v>1904</v>
      </c>
      <c r="P34" s="417">
        <v>1868</v>
      </c>
    </row>
    <row r="35" spans="1:16">
      <c r="A35" s="84">
        <v>24</v>
      </c>
      <c r="B35" s="230" t="s">
        <v>717</v>
      </c>
      <c r="C35" s="457">
        <v>1206</v>
      </c>
      <c r="D35" s="417">
        <v>1206</v>
      </c>
      <c r="E35" s="417">
        <v>1050</v>
      </c>
      <c r="F35" s="417">
        <v>2</v>
      </c>
      <c r="G35" s="417">
        <v>1003</v>
      </c>
      <c r="H35" s="417">
        <v>1076</v>
      </c>
      <c r="I35" s="417">
        <v>1112</v>
      </c>
      <c r="J35" s="417">
        <v>1109</v>
      </c>
      <c r="K35" s="417">
        <v>1080</v>
      </c>
      <c r="L35" s="417">
        <v>1076</v>
      </c>
      <c r="M35" s="417">
        <v>1087</v>
      </c>
      <c r="N35" s="417">
        <v>1101</v>
      </c>
      <c r="O35" s="417">
        <v>1103</v>
      </c>
      <c r="P35" s="417">
        <v>1205</v>
      </c>
    </row>
    <row r="36" spans="1:16">
      <c r="A36" s="84">
        <v>25</v>
      </c>
      <c r="B36" s="230" t="s">
        <v>718</v>
      </c>
      <c r="C36" s="457">
        <v>1026</v>
      </c>
      <c r="D36" s="417">
        <v>1039</v>
      </c>
      <c r="E36" s="417">
        <v>782</v>
      </c>
      <c r="F36" s="417">
        <v>1</v>
      </c>
      <c r="G36" s="417">
        <v>760</v>
      </c>
      <c r="H36" s="417">
        <v>796</v>
      </c>
      <c r="I36" s="417">
        <v>812</v>
      </c>
      <c r="J36" s="417">
        <v>737</v>
      </c>
      <c r="K36" s="417">
        <v>726</v>
      </c>
      <c r="L36" s="417">
        <v>886</v>
      </c>
      <c r="M36" s="417">
        <v>1019</v>
      </c>
      <c r="N36" s="417">
        <v>999</v>
      </c>
      <c r="O36" s="417">
        <v>997</v>
      </c>
      <c r="P36" s="417">
        <v>1025</v>
      </c>
    </row>
    <row r="37" spans="1:16">
      <c r="A37" s="84">
        <v>26</v>
      </c>
      <c r="B37" s="230" t="s">
        <v>719</v>
      </c>
      <c r="C37" s="457">
        <v>2168</v>
      </c>
      <c r="D37" s="417">
        <v>2141</v>
      </c>
      <c r="E37" s="417">
        <v>1847</v>
      </c>
      <c r="F37" s="417">
        <v>3</v>
      </c>
      <c r="G37" s="417">
        <v>1749</v>
      </c>
      <c r="H37" s="417">
        <v>1977</v>
      </c>
      <c r="I37" s="417">
        <v>1992</v>
      </c>
      <c r="J37" s="417">
        <v>1973</v>
      </c>
      <c r="K37" s="417">
        <v>1912</v>
      </c>
      <c r="L37" s="417">
        <v>2053</v>
      </c>
      <c r="M37" s="417">
        <v>2002</v>
      </c>
      <c r="N37" s="417">
        <v>1996</v>
      </c>
      <c r="O37" s="417">
        <v>1993</v>
      </c>
      <c r="P37" s="417">
        <v>1955</v>
      </c>
    </row>
    <row r="38" spans="1:16">
      <c r="A38" s="84">
        <v>27</v>
      </c>
      <c r="B38" s="230" t="s">
        <v>720</v>
      </c>
      <c r="C38" s="567">
        <v>2035</v>
      </c>
      <c r="D38" s="417">
        <v>2040</v>
      </c>
      <c r="E38" s="417">
        <v>1571</v>
      </c>
      <c r="F38" s="417">
        <v>2</v>
      </c>
      <c r="G38" s="417">
        <v>1359</v>
      </c>
      <c r="H38" s="417">
        <v>1442</v>
      </c>
      <c r="I38" s="417">
        <v>1420</v>
      </c>
      <c r="J38" s="417">
        <v>1420</v>
      </c>
      <c r="K38" s="417">
        <v>1494</v>
      </c>
      <c r="L38" s="417">
        <v>1477</v>
      </c>
      <c r="M38" s="417">
        <v>2041</v>
      </c>
      <c r="N38" s="417">
        <v>2040</v>
      </c>
      <c r="O38" s="417">
        <v>2040</v>
      </c>
      <c r="P38" s="417">
        <v>2040</v>
      </c>
    </row>
    <row r="39" spans="1:16">
      <c r="A39" s="84">
        <v>28</v>
      </c>
      <c r="B39" s="230" t="s">
        <v>721</v>
      </c>
      <c r="C39" s="457">
        <v>1409</v>
      </c>
      <c r="D39" s="417">
        <v>1405</v>
      </c>
      <c r="E39" s="417">
        <v>1330</v>
      </c>
      <c r="F39" s="417">
        <v>1</v>
      </c>
      <c r="G39" s="417">
        <v>1221</v>
      </c>
      <c r="H39" s="417">
        <v>1273</v>
      </c>
      <c r="I39" s="417">
        <v>1292</v>
      </c>
      <c r="J39" s="417">
        <v>1287</v>
      </c>
      <c r="K39" s="417">
        <v>1271</v>
      </c>
      <c r="L39" s="417">
        <v>1401</v>
      </c>
      <c r="M39" s="417">
        <v>1406</v>
      </c>
      <c r="N39" s="417">
        <v>1405</v>
      </c>
      <c r="O39" s="417">
        <v>1406</v>
      </c>
      <c r="P39" s="417">
        <v>1405</v>
      </c>
    </row>
    <row r="40" spans="1:16">
      <c r="A40" s="84">
        <v>29</v>
      </c>
      <c r="B40" s="230" t="s">
        <v>722</v>
      </c>
      <c r="C40" s="457">
        <v>933</v>
      </c>
      <c r="D40" s="417">
        <v>926</v>
      </c>
      <c r="E40" s="417">
        <v>914</v>
      </c>
      <c r="F40" s="417">
        <v>2</v>
      </c>
      <c r="G40" s="417">
        <v>831</v>
      </c>
      <c r="H40" s="417">
        <v>846</v>
      </c>
      <c r="I40" s="417">
        <v>832</v>
      </c>
      <c r="J40" s="417">
        <v>839</v>
      </c>
      <c r="K40" s="417">
        <v>819</v>
      </c>
      <c r="L40" s="417">
        <v>865</v>
      </c>
      <c r="M40" s="417">
        <v>932</v>
      </c>
      <c r="N40" s="417">
        <v>928</v>
      </c>
      <c r="O40" s="417">
        <v>910</v>
      </c>
      <c r="P40" s="417">
        <v>908</v>
      </c>
    </row>
    <row r="41" spans="1:16">
      <c r="A41" s="84">
        <v>30</v>
      </c>
      <c r="B41" s="230" t="s">
        <v>723</v>
      </c>
      <c r="C41" s="457">
        <v>2653</v>
      </c>
      <c r="D41" s="417">
        <v>2653</v>
      </c>
      <c r="E41" s="417">
        <v>1800</v>
      </c>
      <c r="F41" s="417">
        <v>3</v>
      </c>
      <c r="G41" s="417">
        <v>1621</v>
      </c>
      <c r="H41" s="417">
        <v>1991</v>
      </c>
      <c r="I41" s="417">
        <v>2072</v>
      </c>
      <c r="J41" s="417">
        <v>2064</v>
      </c>
      <c r="K41" s="417">
        <v>2044</v>
      </c>
      <c r="L41" s="417">
        <v>2444</v>
      </c>
      <c r="M41" s="417">
        <v>2518</v>
      </c>
      <c r="N41" s="417">
        <v>2521</v>
      </c>
      <c r="O41" s="417">
        <v>2545</v>
      </c>
      <c r="P41" s="417">
        <v>2560</v>
      </c>
    </row>
    <row r="42" spans="1:16">
      <c r="A42" s="456"/>
      <c r="B42" s="406" t="s">
        <v>724</v>
      </c>
      <c r="C42" s="456">
        <f t="shared" ref="C42:D42" si="0">SUM(C12:C41)</f>
        <v>58784</v>
      </c>
      <c r="D42" s="456">
        <f t="shared" si="0"/>
        <v>58035</v>
      </c>
      <c r="E42" s="456">
        <f t="shared" ref="E42:P42" si="1">SUM(E12:E41)</f>
        <v>45990</v>
      </c>
      <c r="F42" s="456">
        <f t="shared" si="1"/>
        <v>72</v>
      </c>
      <c r="G42" s="456">
        <f t="shared" si="1"/>
        <v>42859</v>
      </c>
      <c r="H42" s="456">
        <f t="shared" si="1"/>
        <v>46779</v>
      </c>
      <c r="I42" s="456">
        <f t="shared" si="1"/>
        <v>48501</v>
      </c>
      <c r="J42" s="456">
        <f t="shared" si="1"/>
        <v>48452</v>
      </c>
      <c r="K42" s="456">
        <f t="shared" si="1"/>
        <v>47954</v>
      </c>
      <c r="L42" s="456">
        <f t="shared" si="1"/>
        <v>51567</v>
      </c>
      <c r="M42" s="456">
        <f t="shared" si="1"/>
        <v>54721</v>
      </c>
      <c r="N42" s="456">
        <f t="shared" si="1"/>
        <v>55334</v>
      </c>
      <c r="O42" s="456">
        <f t="shared" si="1"/>
        <v>55414</v>
      </c>
      <c r="P42" s="456">
        <f t="shared" si="1"/>
        <v>55516</v>
      </c>
    </row>
    <row r="45" spans="1:16">
      <c r="H45" s="1016" t="s">
        <v>12</v>
      </c>
      <c r="I45" s="1016"/>
      <c r="J45" s="1016"/>
      <c r="K45" s="1016"/>
      <c r="L45" s="1016"/>
      <c r="M45" s="1016"/>
    </row>
    <row r="46" spans="1:16">
      <c r="H46" s="1016" t="s">
        <v>13</v>
      </c>
      <c r="I46" s="1016"/>
      <c r="J46" s="1016"/>
      <c r="K46" s="1016"/>
      <c r="L46" s="1016"/>
      <c r="M46" s="1016"/>
    </row>
    <row r="47" spans="1:16">
      <c r="H47" s="1016" t="s">
        <v>86</v>
      </c>
      <c r="I47" s="1016"/>
      <c r="J47" s="1016"/>
      <c r="K47" s="1016"/>
      <c r="L47" s="1016"/>
      <c r="M47" s="1016"/>
    </row>
    <row r="48" spans="1:16">
      <c r="A48" s="151" t="s">
        <v>11</v>
      </c>
      <c r="H48" s="1017" t="s">
        <v>83</v>
      </c>
      <c r="I48" s="1017"/>
      <c r="J48" s="1017"/>
      <c r="K48" s="1017"/>
    </row>
  </sheetData>
  <mergeCells count="15">
    <mergeCell ref="H47:M47"/>
    <mergeCell ref="H48:K48"/>
    <mergeCell ref="L1:M1"/>
    <mergeCell ref="H1:I1"/>
    <mergeCell ref="A3:M3"/>
    <mergeCell ref="A4:M4"/>
    <mergeCell ref="K8:M8"/>
    <mergeCell ref="A9:A10"/>
    <mergeCell ref="B9:B10"/>
    <mergeCell ref="C9:C10"/>
    <mergeCell ref="D9:D10"/>
    <mergeCell ref="H45:M45"/>
    <mergeCell ref="H46:M46"/>
    <mergeCell ref="A2:M2"/>
    <mergeCell ref="E9:P9"/>
  </mergeCells>
  <printOptions horizontalCentered="1"/>
  <pageMargins left="0.70866141732283472" right="0.70866141732283472" top="0.23622047244094491" bottom="0" header="0.31496062992125984" footer="0.31496062992125984"/>
  <pageSetup paperSize="9" scale="68" orientation="landscape" r:id="rId1"/>
  <drawing r:id="rId2"/>
</worksheet>
</file>

<file path=xl/worksheets/sheet52.xml><?xml version="1.0" encoding="utf-8"?>
<worksheet xmlns="http://schemas.openxmlformats.org/spreadsheetml/2006/main" xmlns:r="http://schemas.openxmlformats.org/officeDocument/2006/relationships">
  <sheetPr>
    <pageSetUpPr fitToPage="1"/>
  </sheetPr>
  <dimension ref="A1:P46"/>
  <sheetViews>
    <sheetView zoomScaleSheetLayoutView="80" workbookViewId="0">
      <selection activeCell="M14" sqref="M14"/>
    </sheetView>
  </sheetViews>
  <sheetFormatPr defaultRowHeight="12.75"/>
  <cols>
    <col min="1" max="1" width="5.28515625" customWidth="1"/>
    <col min="2" max="2" width="18" customWidth="1"/>
    <col min="4" max="4" width="8.42578125" customWidth="1"/>
    <col min="5" max="5" width="12.85546875" customWidth="1"/>
    <col min="6" max="6" width="16" customWidth="1"/>
    <col min="7" max="7" width="15.28515625" customWidth="1"/>
    <col min="8" max="8" width="17" customWidth="1"/>
    <col min="9" max="9" width="18" customWidth="1"/>
    <col min="10" max="10" width="11.140625" customWidth="1"/>
    <col min="11" max="11" width="12.7109375" customWidth="1"/>
    <col min="12" max="12" width="11.42578125" customWidth="1"/>
    <col min="13" max="13" width="15.42578125" customWidth="1"/>
  </cols>
  <sheetData>
    <row r="1" spans="1:16" ht="18">
      <c r="C1" s="1018" t="s">
        <v>0</v>
      </c>
      <c r="D1" s="1018"/>
      <c r="E1" s="1018"/>
      <c r="F1" s="1018"/>
      <c r="G1" s="1018"/>
      <c r="H1" s="1018"/>
      <c r="I1" s="1018"/>
      <c r="J1" s="172"/>
      <c r="K1" s="172"/>
      <c r="L1" s="1162" t="s">
        <v>572</v>
      </c>
      <c r="M1" s="1162"/>
      <c r="N1" s="172"/>
      <c r="O1" s="172"/>
      <c r="P1" s="172"/>
    </row>
    <row r="2" spans="1:16" ht="21">
      <c r="B2" s="1019" t="s">
        <v>822</v>
      </c>
      <c r="C2" s="1019"/>
      <c r="D2" s="1019"/>
      <c r="E2" s="1019"/>
      <c r="F2" s="1019"/>
      <c r="G2" s="1019"/>
      <c r="H2" s="1019"/>
      <c r="I2" s="1019"/>
      <c r="J2" s="1019"/>
      <c r="K2" s="1019"/>
      <c r="L2" s="1019"/>
      <c r="M2" s="173"/>
      <c r="N2" s="173"/>
      <c r="O2" s="173"/>
      <c r="P2" s="173"/>
    </row>
    <row r="3" spans="1:16" ht="20.25" customHeight="1">
      <c r="A3" s="1179" t="s">
        <v>571</v>
      </c>
      <c r="B3" s="1179"/>
      <c r="C3" s="1179"/>
      <c r="D3" s="1179"/>
      <c r="E3" s="1179"/>
      <c r="F3" s="1179"/>
      <c r="G3" s="1179"/>
      <c r="H3" s="1179"/>
      <c r="I3" s="1179"/>
      <c r="J3" s="1179"/>
      <c r="K3" s="1179"/>
      <c r="L3" s="1179"/>
      <c r="M3" s="1179"/>
    </row>
    <row r="4" spans="1:16" ht="20.25" customHeight="1">
      <c r="A4" s="1180" t="s">
        <v>728</v>
      </c>
      <c r="B4" s="1180"/>
      <c r="C4" s="1180"/>
      <c r="D4" s="1180"/>
      <c r="E4" s="1180"/>
      <c r="F4" s="1180"/>
      <c r="G4" s="1180"/>
      <c r="H4" s="1042" t="s">
        <v>977</v>
      </c>
      <c r="I4" s="1042"/>
      <c r="J4" s="1042"/>
      <c r="K4" s="1042"/>
      <c r="L4" s="1042"/>
      <c r="M4" s="1042"/>
      <c r="N4" s="81"/>
    </row>
    <row r="5" spans="1:16" ht="15" customHeight="1">
      <c r="A5" s="1102" t="s">
        <v>73</v>
      </c>
      <c r="B5" s="1102" t="s">
        <v>318</v>
      </c>
      <c r="C5" s="1172" t="s">
        <v>456</v>
      </c>
      <c r="D5" s="1173"/>
      <c r="E5" s="1173"/>
      <c r="F5" s="1173"/>
      <c r="G5" s="1174"/>
      <c r="H5" s="1100" t="s">
        <v>453</v>
      </c>
      <c r="I5" s="1100"/>
      <c r="J5" s="1100"/>
      <c r="K5" s="1100"/>
      <c r="L5" s="1100"/>
      <c r="M5" s="1102" t="s">
        <v>319</v>
      </c>
    </row>
    <row r="6" spans="1:16" ht="12.75" customHeight="1">
      <c r="A6" s="1103"/>
      <c r="B6" s="1103"/>
      <c r="C6" s="1175"/>
      <c r="D6" s="1176"/>
      <c r="E6" s="1176"/>
      <c r="F6" s="1176"/>
      <c r="G6" s="1177"/>
      <c r="H6" s="1100"/>
      <c r="I6" s="1100"/>
      <c r="J6" s="1100"/>
      <c r="K6" s="1100"/>
      <c r="L6" s="1100"/>
      <c r="M6" s="1103"/>
    </row>
    <row r="7" spans="1:16" ht="5.25" customHeight="1">
      <c r="A7" s="1103"/>
      <c r="B7" s="1103"/>
      <c r="C7" s="1175"/>
      <c r="D7" s="1176"/>
      <c r="E7" s="1176"/>
      <c r="F7" s="1176"/>
      <c r="G7" s="1177"/>
      <c r="H7" s="1100"/>
      <c r="I7" s="1100"/>
      <c r="J7" s="1100"/>
      <c r="K7" s="1100"/>
      <c r="L7" s="1100"/>
      <c r="M7" s="1103"/>
    </row>
    <row r="8" spans="1:16" ht="44.25" customHeight="1">
      <c r="A8" s="1104"/>
      <c r="B8" s="1104"/>
      <c r="C8" s="584" t="s">
        <v>320</v>
      </c>
      <c r="D8" s="584" t="s">
        <v>321</v>
      </c>
      <c r="E8" s="584" t="s">
        <v>322</v>
      </c>
      <c r="F8" s="584" t="s">
        <v>323</v>
      </c>
      <c r="G8" s="585" t="s">
        <v>324</v>
      </c>
      <c r="H8" s="586" t="s">
        <v>452</v>
      </c>
      <c r="I8" s="586" t="s">
        <v>457</v>
      </c>
      <c r="J8" s="586" t="s">
        <v>454</v>
      </c>
      <c r="K8" s="586" t="s">
        <v>455</v>
      </c>
      <c r="L8" s="586" t="s">
        <v>48</v>
      </c>
      <c r="M8" s="1104"/>
    </row>
    <row r="9" spans="1:16" ht="15">
      <c r="A9" s="577">
        <v>1</v>
      </c>
      <c r="B9" s="577">
        <v>2</v>
      </c>
      <c r="C9" s="577">
        <v>3</v>
      </c>
      <c r="D9" s="577">
        <v>4</v>
      </c>
      <c r="E9" s="577">
        <v>5</v>
      </c>
      <c r="F9" s="577">
        <v>6</v>
      </c>
      <c r="G9" s="577">
        <v>7</v>
      </c>
      <c r="H9" s="577">
        <v>8</v>
      </c>
      <c r="I9" s="577">
        <v>9</v>
      </c>
      <c r="J9" s="577">
        <v>10</v>
      </c>
      <c r="K9" s="577">
        <v>11</v>
      </c>
      <c r="L9" s="577">
        <v>12</v>
      </c>
      <c r="M9" s="577">
        <v>13</v>
      </c>
    </row>
    <row r="10" spans="1:16" ht="15">
      <c r="A10" s="84">
        <v>1</v>
      </c>
      <c r="B10" s="228" t="s">
        <v>694</v>
      </c>
      <c r="C10" s="290">
        <v>0</v>
      </c>
      <c r="D10" s="290">
        <v>0</v>
      </c>
      <c r="E10" s="290">
        <v>0</v>
      </c>
      <c r="F10" s="290">
        <v>0</v>
      </c>
      <c r="G10" s="290">
        <v>0</v>
      </c>
      <c r="H10" s="290">
        <v>0</v>
      </c>
      <c r="I10" s="290">
        <v>0</v>
      </c>
      <c r="J10" s="290">
        <v>0</v>
      </c>
      <c r="K10" s="290">
        <v>0</v>
      </c>
      <c r="L10" s="290">
        <v>0</v>
      </c>
      <c r="M10" s="214"/>
    </row>
    <row r="11" spans="1:16" ht="15">
      <c r="A11" s="84">
        <v>2</v>
      </c>
      <c r="B11" s="228" t="s">
        <v>695</v>
      </c>
      <c r="C11" s="290">
        <v>0</v>
      </c>
      <c r="D11" s="290">
        <v>0</v>
      </c>
      <c r="E11" s="290">
        <v>0</v>
      </c>
      <c r="F11" s="290">
        <v>0</v>
      </c>
      <c r="G11" s="290">
        <v>0</v>
      </c>
      <c r="H11" s="290">
        <v>0</v>
      </c>
      <c r="I11" s="290">
        <v>0</v>
      </c>
      <c r="J11" s="290">
        <v>0</v>
      </c>
      <c r="K11" s="290">
        <v>0</v>
      </c>
      <c r="L11" s="290">
        <v>0</v>
      </c>
      <c r="M11" s="214"/>
    </row>
    <row r="12" spans="1:16" ht="15">
      <c r="A12" s="84">
        <v>3</v>
      </c>
      <c r="B12" s="228" t="s">
        <v>696</v>
      </c>
      <c r="C12" s="290">
        <v>0</v>
      </c>
      <c r="D12" s="290">
        <v>0</v>
      </c>
      <c r="E12" s="290">
        <v>0</v>
      </c>
      <c r="F12" s="290">
        <v>0</v>
      </c>
      <c r="G12" s="290">
        <v>0</v>
      </c>
      <c r="H12" s="290">
        <v>0</v>
      </c>
      <c r="I12" s="290">
        <v>0</v>
      </c>
      <c r="J12" s="290">
        <v>0</v>
      </c>
      <c r="K12" s="290">
        <v>0</v>
      </c>
      <c r="L12" s="290">
        <v>0</v>
      </c>
      <c r="M12" s="214"/>
    </row>
    <row r="13" spans="1:16" ht="15">
      <c r="A13" s="84">
        <v>4</v>
      </c>
      <c r="B13" s="228" t="s">
        <v>697</v>
      </c>
      <c r="C13" s="290">
        <v>0</v>
      </c>
      <c r="D13" s="290">
        <v>0</v>
      </c>
      <c r="E13" s="290">
        <v>0</v>
      </c>
      <c r="F13" s="290">
        <v>0</v>
      </c>
      <c r="G13" s="290">
        <v>0</v>
      </c>
      <c r="H13" s="290">
        <v>0</v>
      </c>
      <c r="I13" s="290">
        <v>0</v>
      </c>
      <c r="J13" s="290">
        <v>0</v>
      </c>
      <c r="K13" s="290">
        <v>0</v>
      </c>
      <c r="L13" s="290">
        <v>0</v>
      </c>
      <c r="M13" s="214"/>
    </row>
    <row r="14" spans="1:16" ht="15">
      <c r="A14" s="84">
        <v>5</v>
      </c>
      <c r="B14" s="228" t="s">
        <v>698</v>
      </c>
      <c r="C14" s="290">
        <v>0</v>
      </c>
      <c r="D14" s="290">
        <v>0</v>
      </c>
      <c r="E14" s="290">
        <v>0</v>
      </c>
      <c r="F14" s="290">
        <v>0</v>
      </c>
      <c r="G14" s="290">
        <v>0</v>
      </c>
      <c r="H14" s="290">
        <v>0</v>
      </c>
      <c r="I14" s="290">
        <v>0</v>
      </c>
      <c r="J14" s="290">
        <v>0</v>
      </c>
      <c r="K14" s="290">
        <v>0</v>
      </c>
      <c r="L14" s="290">
        <v>0</v>
      </c>
      <c r="M14" s="214"/>
    </row>
    <row r="15" spans="1:16" ht="15">
      <c r="A15" s="84">
        <v>6</v>
      </c>
      <c r="B15" s="228" t="s">
        <v>699</v>
      </c>
      <c r="C15" s="290">
        <v>0</v>
      </c>
      <c r="D15" s="290">
        <v>0</v>
      </c>
      <c r="E15" s="290">
        <v>0</v>
      </c>
      <c r="F15" s="290">
        <v>0</v>
      </c>
      <c r="G15" s="290">
        <v>0</v>
      </c>
      <c r="H15" s="290">
        <v>0</v>
      </c>
      <c r="I15" s="290">
        <v>0</v>
      </c>
      <c r="J15" s="290">
        <v>0</v>
      </c>
      <c r="K15" s="290">
        <v>0</v>
      </c>
      <c r="L15" s="290">
        <v>0</v>
      </c>
      <c r="M15" s="214"/>
    </row>
    <row r="16" spans="1:16" ht="15">
      <c r="A16" s="84">
        <v>7</v>
      </c>
      <c r="B16" s="228" t="s">
        <v>700</v>
      </c>
      <c r="C16" s="290">
        <v>0</v>
      </c>
      <c r="D16" s="290">
        <v>0</v>
      </c>
      <c r="E16" s="290">
        <v>0</v>
      </c>
      <c r="F16" s="290">
        <v>0</v>
      </c>
      <c r="G16" s="290">
        <v>0</v>
      </c>
      <c r="H16" s="290">
        <v>0</v>
      </c>
      <c r="I16" s="290">
        <v>0</v>
      </c>
      <c r="J16" s="290">
        <v>0</v>
      </c>
      <c r="K16" s="290">
        <v>0</v>
      </c>
      <c r="L16" s="290">
        <v>0</v>
      </c>
      <c r="M16" s="214"/>
    </row>
    <row r="17" spans="1:13" ht="15">
      <c r="A17" s="84">
        <v>8</v>
      </c>
      <c r="B17" s="228" t="s">
        <v>701</v>
      </c>
      <c r="C17" s="290">
        <v>0</v>
      </c>
      <c r="D17" s="290">
        <v>0</v>
      </c>
      <c r="E17" s="290">
        <v>0</v>
      </c>
      <c r="F17" s="290">
        <v>0</v>
      </c>
      <c r="G17" s="290">
        <v>0</v>
      </c>
      <c r="H17" s="290">
        <v>0</v>
      </c>
      <c r="I17" s="290">
        <v>0</v>
      </c>
      <c r="J17" s="290">
        <v>0</v>
      </c>
      <c r="K17" s="290">
        <v>0</v>
      </c>
      <c r="L17" s="290">
        <v>0</v>
      </c>
      <c r="M17" s="214"/>
    </row>
    <row r="18" spans="1:13" ht="15">
      <c r="A18" s="84">
        <v>9</v>
      </c>
      <c r="B18" s="228" t="s">
        <v>702</v>
      </c>
      <c r="C18" s="290">
        <v>0</v>
      </c>
      <c r="D18" s="290">
        <v>0</v>
      </c>
      <c r="E18" s="290">
        <v>0</v>
      </c>
      <c r="F18" s="290">
        <v>0</v>
      </c>
      <c r="G18" s="290">
        <v>0</v>
      </c>
      <c r="H18" s="290">
        <v>0</v>
      </c>
      <c r="I18" s="290">
        <v>0</v>
      </c>
      <c r="J18" s="290">
        <v>0</v>
      </c>
      <c r="K18" s="290">
        <v>0</v>
      </c>
      <c r="L18" s="290">
        <v>0</v>
      </c>
      <c r="M18" s="214"/>
    </row>
    <row r="19" spans="1:13" ht="15">
      <c r="A19" s="84">
        <v>10</v>
      </c>
      <c r="B19" s="228" t="s">
        <v>703</v>
      </c>
      <c r="C19" s="290">
        <v>0</v>
      </c>
      <c r="D19" s="290">
        <v>0</v>
      </c>
      <c r="E19" s="290">
        <v>0</v>
      </c>
      <c r="F19" s="290">
        <v>0</v>
      </c>
      <c r="G19" s="290">
        <v>0</v>
      </c>
      <c r="H19" s="290">
        <v>0</v>
      </c>
      <c r="I19" s="290">
        <v>0</v>
      </c>
      <c r="J19" s="290">
        <v>0</v>
      </c>
      <c r="K19" s="290">
        <v>0</v>
      </c>
      <c r="L19" s="290">
        <v>0</v>
      </c>
      <c r="M19" s="214"/>
    </row>
    <row r="20" spans="1:13" ht="15">
      <c r="A20" s="84">
        <v>11</v>
      </c>
      <c r="B20" s="228" t="s">
        <v>704</v>
      </c>
      <c r="C20" s="290">
        <v>0</v>
      </c>
      <c r="D20" s="290">
        <v>0</v>
      </c>
      <c r="E20" s="290">
        <v>0</v>
      </c>
      <c r="F20" s="290">
        <v>0</v>
      </c>
      <c r="G20" s="290">
        <v>0</v>
      </c>
      <c r="H20" s="290">
        <v>0</v>
      </c>
      <c r="I20" s="290">
        <v>0</v>
      </c>
      <c r="J20" s="290">
        <v>0</v>
      </c>
      <c r="K20" s="290">
        <v>0</v>
      </c>
      <c r="L20" s="290">
        <v>0</v>
      </c>
      <c r="M20" s="214"/>
    </row>
    <row r="21" spans="1:13" ht="15">
      <c r="A21" s="84">
        <v>12</v>
      </c>
      <c r="B21" s="228" t="s">
        <v>705</v>
      </c>
      <c r="C21" s="290">
        <v>0</v>
      </c>
      <c r="D21" s="290">
        <v>0</v>
      </c>
      <c r="E21" s="290">
        <v>0</v>
      </c>
      <c r="F21" s="290">
        <v>0</v>
      </c>
      <c r="G21" s="290">
        <v>0</v>
      </c>
      <c r="H21" s="290">
        <v>0</v>
      </c>
      <c r="I21" s="290">
        <v>0</v>
      </c>
      <c r="J21" s="290">
        <v>0</v>
      </c>
      <c r="K21" s="290">
        <v>0</v>
      </c>
      <c r="L21" s="290">
        <v>0</v>
      </c>
      <c r="M21" s="214"/>
    </row>
    <row r="22" spans="1:13" ht="15">
      <c r="A22" s="84">
        <v>13</v>
      </c>
      <c r="B22" s="228" t="s">
        <v>706</v>
      </c>
      <c r="C22" s="290">
        <v>0</v>
      </c>
      <c r="D22" s="290">
        <v>0</v>
      </c>
      <c r="E22" s="290">
        <v>0</v>
      </c>
      <c r="F22" s="290">
        <v>0</v>
      </c>
      <c r="G22" s="290">
        <v>0</v>
      </c>
      <c r="H22" s="290">
        <v>0</v>
      </c>
      <c r="I22" s="290">
        <v>0</v>
      </c>
      <c r="J22" s="290">
        <v>0</v>
      </c>
      <c r="K22" s="290">
        <v>0</v>
      </c>
      <c r="L22" s="290">
        <v>0</v>
      </c>
      <c r="M22" s="214"/>
    </row>
    <row r="23" spans="1:13" ht="15">
      <c r="A23" s="84">
        <v>14</v>
      </c>
      <c r="B23" s="228" t="s">
        <v>707</v>
      </c>
      <c r="C23" s="290">
        <v>0</v>
      </c>
      <c r="D23" s="290">
        <v>0</v>
      </c>
      <c r="E23" s="290">
        <v>0</v>
      </c>
      <c r="F23" s="290">
        <v>0</v>
      </c>
      <c r="G23" s="290">
        <v>0</v>
      </c>
      <c r="H23" s="290">
        <v>0</v>
      </c>
      <c r="I23" s="290">
        <v>0</v>
      </c>
      <c r="J23" s="290">
        <v>0</v>
      </c>
      <c r="K23" s="290">
        <v>0</v>
      </c>
      <c r="L23" s="290">
        <v>0</v>
      </c>
      <c r="M23" s="214"/>
    </row>
    <row r="24" spans="1:13" ht="15">
      <c r="A24" s="84">
        <v>15</v>
      </c>
      <c r="B24" s="228" t="s">
        <v>708</v>
      </c>
      <c r="C24" s="290">
        <v>0</v>
      </c>
      <c r="D24" s="290">
        <v>0</v>
      </c>
      <c r="E24" s="290">
        <v>0</v>
      </c>
      <c r="F24" s="290">
        <v>0</v>
      </c>
      <c r="G24" s="290">
        <v>0</v>
      </c>
      <c r="H24" s="290">
        <v>0</v>
      </c>
      <c r="I24" s="290">
        <v>0</v>
      </c>
      <c r="J24" s="290">
        <v>0</v>
      </c>
      <c r="K24" s="290">
        <v>0</v>
      </c>
      <c r="L24" s="290">
        <v>0</v>
      </c>
      <c r="M24" s="214"/>
    </row>
    <row r="25" spans="1:13" ht="15">
      <c r="A25" s="84">
        <v>16</v>
      </c>
      <c r="B25" s="230" t="s">
        <v>709</v>
      </c>
      <c r="C25" s="290">
        <v>0</v>
      </c>
      <c r="D25" s="290">
        <v>0</v>
      </c>
      <c r="E25" s="290">
        <v>0</v>
      </c>
      <c r="F25" s="290">
        <v>0</v>
      </c>
      <c r="G25" s="290">
        <v>0</v>
      </c>
      <c r="H25" s="290">
        <v>0</v>
      </c>
      <c r="I25" s="290">
        <v>0</v>
      </c>
      <c r="J25" s="290">
        <v>0</v>
      </c>
      <c r="K25" s="290">
        <v>0</v>
      </c>
      <c r="L25" s="290">
        <v>0</v>
      </c>
      <c r="M25" s="214"/>
    </row>
    <row r="26" spans="1:13" ht="15">
      <c r="A26" s="84">
        <v>17</v>
      </c>
      <c r="B26" s="230" t="s">
        <v>710</v>
      </c>
      <c r="C26" s="290">
        <v>0</v>
      </c>
      <c r="D26" s="290">
        <v>0</v>
      </c>
      <c r="E26" s="290">
        <v>0</v>
      </c>
      <c r="F26" s="290">
        <v>0</v>
      </c>
      <c r="G26" s="290">
        <v>0</v>
      </c>
      <c r="H26" s="290">
        <v>0</v>
      </c>
      <c r="I26" s="290">
        <v>0</v>
      </c>
      <c r="J26" s="290">
        <v>0</v>
      </c>
      <c r="K26" s="290">
        <v>0</v>
      </c>
      <c r="L26" s="290">
        <v>0</v>
      </c>
      <c r="M26" s="214"/>
    </row>
    <row r="27" spans="1:13" ht="15">
      <c r="A27" s="84">
        <v>18</v>
      </c>
      <c r="B27" s="230" t="s">
        <v>711</v>
      </c>
      <c r="C27" s="290">
        <v>0</v>
      </c>
      <c r="D27" s="290">
        <v>0</v>
      </c>
      <c r="E27" s="290">
        <v>0</v>
      </c>
      <c r="F27" s="290">
        <v>0</v>
      </c>
      <c r="G27" s="290">
        <v>0</v>
      </c>
      <c r="H27" s="290">
        <v>0</v>
      </c>
      <c r="I27" s="290">
        <v>0</v>
      </c>
      <c r="J27" s="290">
        <v>0</v>
      </c>
      <c r="K27" s="290">
        <v>0</v>
      </c>
      <c r="L27" s="290">
        <v>0</v>
      </c>
      <c r="M27" s="214"/>
    </row>
    <row r="28" spans="1:13" ht="15">
      <c r="A28" s="84">
        <v>19</v>
      </c>
      <c r="B28" s="230" t="s">
        <v>712</v>
      </c>
      <c r="C28" s="290">
        <v>0</v>
      </c>
      <c r="D28" s="290">
        <v>0</v>
      </c>
      <c r="E28" s="290">
        <v>0</v>
      </c>
      <c r="F28" s="290">
        <v>0</v>
      </c>
      <c r="G28" s="290">
        <v>0</v>
      </c>
      <c r="H28" s="290">
        <v>0</v>
      </c>
      <c r="I28" s="290">
        <v>0</v>
      </c>
      <c r="J28" s="290">
        <v>0</v>
      </c>
      <c r="K28" s="290">
        <v>0</v>
      </c>
      <c r="L28" s="290">
        <v>0</v>
      </c>
      <c r="M28" s="214"/>
    </row>
    <row r="29" spans="1:13" ht="15">
      <c r="A29" s="84">
        <v>20</v>
      </c>
      <c r="B29" s="230" t="s">
        <v>713</v>
      </c>
      <c r="C29" s="290">
        <v>0</v>
      </c>
      <c r="D29" s="290">
        <v>0</v>
      </c>
      <c r="E29" s="290">
        <v>0</v>
      </c>
      <c r="F29" s="290">
        <v>0</v>
      </c>
      <c r="G29" s="290">
        <v>0</v>
      </c>
      <c r="H29" s="290">
        <v>0</v>
      </c>
      <c r="I29" s="290">
        <v>0</v>
      </c>
      <c r="J29" s="290">
        <v>0</v>
      </c>
      <c r="K29" s="290">
        <v>0</v>
      </c>
      <c r="L29" s="290">
        <v>0</v>
      </c>
      <c r="M29" s="214"/>
    </row>
    <row r="30" spans="1:13" ht="15">
      <c r="A30" s="84">
        <v>21</v>
      </c>
      <c r="B30" s="230" t="s">
        <v>714</v>
      </c>
      <c r="C30" s="290">
        <v>0</v>
      </c>
      <c r="D30" s="290">
        <v>0</v>
      </c>
      <c r="E30" s="290">
        <v>0</v>
      </c>
      <c r="F30" s="290">
        <v>0</v>
      </c>
      <c r="G30" s="290">
        <v>0</v>
      </c>
      <c r="H30" s="290">
        <v>0</v>
      </c>
      <c r="I30" s="290">
        <v>0</v>
      </c>
      <c r="J30" s="290">
        <v>0</v>
      </c>
      <c r="K30" s="290">
        <v>0</v>
      </c>
      <c r="L30" s="290">
        <v>0</v>
      </c>
      <c r="M30" s="214"/>
    </row>
    <row r="31" spans="1:13" ht="15">
      <c r="A31" s="84">
        <v>22</v>
      </c>
      <c r="B31" s="230" t="s">
        <v>715</v>
      </c>
      <c r="C31" s="290">
        <v>0</v>
      </c>
      <c r="D31" s="290">
        <v>0</v>
      </c>
      <c r="E31" s="290">
        <v>0</v>
      </c>
      <c r="F31" s="290">
        <v>0</v>
      </c>
      <c r="G31" s="290">
        <v>0</v>
      </c>
      <c r="H31" s="290">
        <v>0</v>
      </c>
      <c r="I31" s="290">
        <v>0</v>
      </c>
      <c r="J31" s="290">
        <v>0</v>
      </c>
      <c r="K31" s="290">
        <v>0</v>
      </c>
      <c r="L31" s="290">
        <v>0</v>
      </c>
      <c r="M31" s="214"/>
    </row>
    <row r="32" spans="1:13" ht="15">
      <c r="A32" s="84">
        <v>23</v>
      </c>
      <c r="B32" s="230" t="s">
        <v>716</v>
      </c>
      <c r="C32" s="290">
        <v>0</v>
      </c>
      <c r="D32" s="290">
        <v>0</v>
      </c>
      <c r="E32" s="290">
        <v>0</v>
      </c>
      <c r="F32" s="290">
        <v>0</v>
      </c>
      <c r="G32" s="290">
        <v>0</v>
      </c>
      <c r="H32" s="290">
        <v>0</v>
      </c>
      <c r="I32" s="290">
        <v>0</v>
      </c>
      <c r="J32" s="290">
        <v>0</v>
      </c>
      <c r="K32" s="290">
        <v>0</v>
      </c>
      <c r="L32" s="290">
        <v>0</v>
      </c>
      <c r="M32" s="214"/>
    </row>
    <row r="33" spans="1:13" ht="15">
      <c r="A33" s="84">
        <v>24</v>
      </c>
      <c r="B33" s="230" t="s">
        <v>717</v>
      </c>
      <c r="C33" s="290">
        <v>0</v>
      </c>
      <c r="D33" s="290">
        <v>0</v>
      </c>
      <c r="E33" s="290">
        <v>0</v>
      </c>
      <c r="F33" s="290">
        <v>0</v>
      </c>
      <c r="G33" s="290">
        <v>0</v>
      </c>
      <c r="H33" s="290">
        <v>0</v>
      </c>
      <c r="I33" s="290">
        <v>0</v>
      </c>
      <c r="J33" s="290">
        <v>0</v>
      </c>
      <c r="K33" s="290">
        <v>0</v>
      </c>
      <c r="L33" s="290">
        <v>0</v>
      </c>
      <c r="M33" s="176"/>
    </row>
    <row r="34" spans="1:13" ht="15">
      <c r="A34" s="84">
        <v>25</v>
      </c>
      <c r="B34" s="230" t="s">
        <v>718</v>
      </c>
      <c r="C34" s="290">
        <v>0</v>
      </c>
      <c r="D34" s="290">
        <v>0</v>
      </c>
      <c r="E34" s="290">
        <v>0</v>
      </c>
      <c r="F34" s="290">
        <v>0</v>
      </c>
      <c r="G34" s="290">
        <v>0</v>
      </c>
      <c r="H34" s="290">
        <v>0</v>
      </c>
      <c r="I34" s="290">
        <v>0</v>
      </c>
      <c r="J34" s="290">
        <v>0</v>
      </c>
      <c r="K34" s="290">
        <v>0</v>
      </c>
      <c r="L34" s="290">
        <v>0</v>
      </c>
      <c r="M34" s="177"/>
    </row>
    <row r="35" spans="1:13" ht="15">
      <c r="A35" s="84">
        <v>26</v>
      </c>
      <c r="B35" s="230" t="s">
        <v>719</v>
      </c>
      <c r="C35" s="290">
        <v>0</v>
      </c>
      <c r="D35" s="290">
        <v>0</v>
      </c>
      <c r="E35" s="290">
        <v>0</v>
      </c>
      <c r="F35" s="290">
        <v>0</v>
      </c>
      <c r="G35" s="290">
        <v>0</v>
      </c>
      <c r="H35" s="290">
        <v>0</v>
      </c>
      <c r="I35" s="290">
        <v>0</v>
      </c>
      <c r="J35" s="290">
        <v>0</v>
      </c>
      <c r="K35" s="290">
        <v>0</v>
      </c>
      <c r="L35" s="290">
        <v>0</v>
      </c>
      <c r="M35" s="177"/>
    </row>
    <row r="36" spans="1:13" ht="15">
      <c r="A36" s="84">
        <v>27</v>
      </c>
      <c r="B36" s="230" t="s">
        <v>720</v>
      </c>
      <c r="C36" s="290">
        <v>0</v>
      </c>
      <c r="D36" s="290">
        <v>0</v>
      </c>
      <c r="E36" s="290">
        <v>0</v>
      </c>
      <c r="F36" s="290">
        <v>0</v>
      </c>
      <c r="G36" s="290">
        <v>0</v>
      </c>
      <c r="H36" s="290">
        <v>0</v>
      </c>
      <c r="I36" s="290">
        <v>0</v>
      </c>
      <c r="J36" s="290">
        <v>0</v>
      </c>
      <c r="K36" s="290">
        <v>0</v>
      </c>
      <c r="L36" s="290">
        <v>0</v>
      </c>
      <c r="M36" s="177"/>
    </row>
    <row r="37" spans="1:13" ht="15">
      <c r="A37" s="84">
        <v>28</v>
      </c>
      <c r="B37" s="230" t="s">
        <v>721</v>
      </c>
      <c r="C37" s="290">
        <v>0</v>
      </c>
      <c r="D37" s="290">
        <v>0</v>
      </c>
      <c r="E37" s="290">
        <v>0</v>
      </c>
      <c r="F37" s="290">
        <v>0</v>
      </c>
      <c r="G37" s="290">
        <v>0</v>
      </c>
      <c r="H37" s="290">
        <v>0</v>
      </c>
      <c r="I37" s="290">
        <v>0</v>
      </c>
      <c r="J37" s="290">
        <v>0</v>
      </c>
      <c r="K37" s="290">
        <v>0</v>
      </c>
      <c r="L37" s="290">
        <v>0</v>
      </c>
      <c r="M37" s="7"/>
    </row>
    <row r="38" spans="1:13" ht="15">
      <c r="A38" s="84">
        <v>29</v>
      </c>
      <c r="B38" s="230" t="s">
        <v>722</v>
      </c>
      <c r="C38" s="290">
        <v>0</v>
      </c>
      <c r="D38" s="290">
        <v>0</v>
      </c>
      <c r="E38" s="290">
        <v>0</v>
      </c>
      <c r="F38" s="290">
        <v>0</v>
      </c>
      <c r="G38" s="290">
        <v>0</v>
      </c>
      <c r="H38" s="290">
        <v>0</v>
      </c>
      <c r="I38" s="290">
        <v>0</v>
      </c>
      <c r="J38" s="290">
        <v>0</v>
      </c>
      <c r="K38" s="290">
        <v>0</v>
      </c>
      <c r="L38" s="290">
        <v>0</v>
      </c>
      <c r="M38" s="7"/>
    </row>
    <row r="39" spans="1:13" ht="15">
      <c r="A39" s="84">
        <v>30</v>
      </c>
      <c r="B39" s="230" t="s">
        <v>723</v>
      </c>
      <c r="C39" s="290">
        <v>0</v>
      </c>
      <c r="D39" s="290">
        <v>0</v>
      </c>
      <c r="E39" s="290">
        <v>0</v>
      </c>
      <c r="F39" s="290">
        <v>0</v>
      </c>
      <c r="G39" s="290">
        <v>0</v>
      </c>
      <c r="H39" s="290">
        <v>0</v>
      </c>
      <c r="I39" s="290">
        <v>0</v>
      </c>
      <c r="J39" s="290">
        <v>0</v>
      </c>
      <c r="K39" s="290">
        <v>0</v>
      </c>
      <c r="L39" s="290">
        <v>0</v>
      </c>
      <c r="M39" s="7"/>
    </row>
    <row r="40" spans="1:13">
      <c r="A40" s="429"/>
      <c r="B40" s="406" t="s">
        <v>724</v>
      </c>
      <c r="C40" s="406">
        <f t="shared" ref="C40:L40" si="0">SUM(C10:C39)</f>
        <v>0</v>
      </c>
      <c r="D40" s="406">
        <f t="shared" si="0"/>
        <v>0</v>
      </c>
      <c r="E40" s="406">
        <f t="shared" si="0"/>
        <v>0</v>
      </c>
      <c r="F40" s="406">
        <f t="shared" si="0"/>
        <v>0</v>
      </c>
      <c r="G40" s="406">
        <f t="shared" si="0"/>
        <v>0</v>
      </c>
      <c r="H40" s="406">
        <f t="shared" si="0"/>
        <v>0</v>
      </c>
      <c r="I40" s="406">
        <f t="shared" si="0"/>
        <v>0</v>
      </c>
      <c r="J40" s="406">
        <f t="shared" si="0"/>
        <v>0</v>
      </c>
      <c r="K40" s="406">
        <f t="shared" si="0"/>
        <v>0</v>
      </c>
      <c r="L40" s="406">
        <f t="shared" si="0"/>
        <v>0</v>
      </c>
      <c r="M40" s="368"/>
    </row>
    <row r="41" spans="1:13" ht="16.5" customHeight="1">
      <c r="B41" s="178"/>
      <c r="C41" s="1178"/>
      <c r="D41" s="1178"/>
      <c r="E41" s="1178"/>
      <c r="F41" s="1178"/>
    </row>
    <row r="43" spans="1:13">
      <c r="A43" s="151"/>
      <c r="B43" s="151"/>
      <c r="C43" s="151"/>
      <c r="D43" s="151"/>
      <c r="H43" s="165"/>
      <c r="I43" s="165" t="s">
        <v>12</v>
      </c>
      <c r="J43" s="152"/>
      <c r="K43" s="152"/>
      <c r="L43" s="152"/>
    </row>
    <row r="44" spans="1:13" ht="15" customHeight="1">
      <c r="A44" s="151"/>
      <c r="B44" s="151"/>
      <c r="C44" s="151"/>
      <c r="D44" s="151"/>
      <c r="G44" s="1016" t="s">
        <v>13</v>
      </c>
      <c r="H44" s="1016"/>
      <c r="I44" s="1016"/>
      <c r="J44" s="1016"/>
      <c r="K44" s="1016"/>
      <c r="L44" s="1016"/>
      <c r="M44" s="1016"/>
    </row>
    <row r="45" spans="1:13" ht="15" customHeight="1">
      <c r="A45" s="151"/>
      <c r="B45" s="151"/>
      <c r="C45" s="151"/>
      <c r="D45" s="151"/>
      <c r="G45" s="1016" t="s">
        <v>86</v>
      </c>
      <c r="H45" s="1016"/>
      <c r="I45" s="1016"/>
      <c r="J45" s="1016"/>
      <c r="K45" s="1016"/>
      <c r="L45" s="1016"/>
      <c r="M45" s="1016"/>
    </row>
    <row r="46" spans="1:13">
      <c r="A46" s="151" t="s">
        <v>11</v>
      </c>
      <c r="C46" s="151"/>
      <c r="D46" s="151"/>
      <c r="H46" s="156"/>
      <c r="I46" s="156" t="s">
        <v>83</v>
      </c>
      <c r="J46" s="153"/>
      <c r="K46" s="153"/>
      <c r="L46" s="153"/>
    </row>
  </sheetData>
  <mergeCells count="14">
    <mergeCell ref="B2:L2"/>
    <mergeCell ref="L1:M1"/>
    <mergeCell ref="C1:I1"/>
    <mergeCell ref="C41:F41"/>
    <mergeCell ref="H5:L7"/>
    <mergeCell ref="H4:M4"/>
    <mergeCell ref="A3:M3"/>
    <mergeCell ref="A4:G4"/>
    <mergeCell ref="G44:M44"/>
    <mergeCell ref="G45:M45"/>
    <mergeCell ref="M5:M8"/>
    <mergeCell ref="A5:A8"/>
    <mergeCell ref="B5:B8"/>
    <mergeCell ref="C5:G7"/>
  </mergeCells>
  <printOptions horizontalCentered="1"/>
  <pageMargins left="0.70866141732283472" right="0.70866141732283472" top="0.23622047244094491" bottom="0" header="0.31496062992125984" footer="0.31496062992125984"/>
  <pageSetup paperSize="9" scale="78" orientation="landscape" r:id="rId1"/>
  <colBreaks count="1" manualBreakCount="1">
    <brk id="13" max="1048575" man="1"/>
  </colBreaks>
  <drawing r:id="rId2"/>
</worksheet>
</file>

<file path=xl/worksheets/sheet53.xml><?xml version="1.0" encoding="utf-8"?>
<worksheet xmlns="http://schemas.openxmlformats.org/spreadsheetml/2006/main" xmlns:r="http://schemas.openxmlformats.org/officeDocument/2006/relationships">
  <sheetPr>
    <pageSetUpPr fitToPage="1"/>
  </sheetPr>
  <dimension ref="B1:M46"/>
  <sheetViews>
    <sheetView zoomScale="90" zoomScaleNormal="90" zoomScaleSheetLayoutView="63" workbookViewId="0">
      <selection activeCell="F11" sqref="F11"/>
    </sheetView>
  </sheetViews>
  <sheetFormatPr defaultRowHeight="12.75"/>
  <cols>
    <col min="2" max="2" width="36" customWidth="1"/>
    <col min="3" max="3" width="25.7109375" customWidth="1"/>
    <col min="4" max="4" width="21.85546875" customWidth="1"/>
    <col min="5" max="5" width="25.5703125" customWidth="1"/>
    <col min="6" max="6" width="19.42578125" customWidth="1"/>
    <col min="7" max="7" width="17.42578125" customWidth="1"/>
  </cols>
  <sheetData>
    <row r="1" spans="2:13" ht="18">
      <c r="B1" s="1018" t="s">
        <v>0</v>
      </c>
      <c r="C1" s="1018"/>
      <c r="D1" s="1018"/>
      <c r="E1" s="1018"/>
      <c r="F1" s="1018"/>
      <c r="G1" s="179" t="s">
        <v>574</v>
      </c>
      <c r="H1" s="172"/>
      <c r="I1" s="172"/>
      <c r="J1" s="172"/>
      <c r="K1" s="172"/>
      <c r="L1" s="172"/>
      <c r="M1" s="172"/>
    </row>
    <row r="2" spans="2:13" ht="21">
      <c r="B2" s="1019" t="s">
        <v>822</v>
      </c>
      <c r="C2" s="1019"/>
      <c r="D2" s="1019"/>
      <c r="E2" s="1019"/>
      <c r="F2" s="1019"/>
      <c r="G2" s="1019"/>
      <c r="H2" s="173"/>
      <c r="I2" s="173"/>
      <c r="J2" s="173"/>
      <c r="K2" s="173"/>
      <c r="L2" s="173"/>
      <c r="M2" s="173"/>
    </row>
    <row r="3" spans="2:13">
      <c r="B3" s="123"/>
      <c r="C3" s="123"/>
      <c r="D3" s="123"/>
      <c r="E3" s="123"/>
      <c r="F3" s="123"/>
      <c r="G3" s="123"/>
    </row>
    <row r="4" spans="2:13" ht="18.75">
      <c r="B4" s="1181" t="s">
        <v>573</v>
      </c>
      <c r="C4" s="1181"/>
      <c r="D4" s="1181"/>
      <c r="E4" s="1181"/>
      <c r="F4" s="1181"/>
      <c r="G4" s="1181"/>
      <c r="H4" s="1181"/>
    </row>
    <row r="5" spans="2:13" ht="18.75">
      <c r="B5" s="579" t="s">
        <v>692</v>
      </c>
      <c r="C5" s="180"/>
      <c r="D5" s="180"/>
      <c r="E5" s="180"/>
      <c r="F5" s="180"/>
      <c r="G5" s="180"/>
      <c r="H5" s="180"/>
    </row>
    <row r="6" spans="2:13" ht="31.5">
      <c r="B6" s="587"/>
      <c r="C6" s="588" t="s">
        <v>348</v>
      </c>
      <c r="D6" s="588" t="s">
        <v>349</v>
      </c>
      <c r="E6" s="588" t="s">
        <v>350</v>
      </c>
      <c r="F6" s="181"/>
      <c r="G6" s="181"/>
    </row>
    <row r="7" spans="2:13" ht="15">
      <c r="B7" s="182" t="s">
        <v>351</v>
      </c>
      <c r="C7" s="186" t="s">
        <v>766</v>
      </c>
      <c r="D7" s="186" t="s">
        <v>766</v>
      </c>
      <c r="E7" s="186" t="s">
        <v>766</v>
      </c>
      <c r="F7" s="181"/>
      <c r="G7" s="181"/>
    </row>
    <row r="8" spans="2:13" ht="13.5" customHeight="1">
      <c r="B8" s="182" t="s">
        <v>352</v>
      </c>
      <c r="C8" s="186" t="s">
        <v>766</v>
      </c>
      <c r="D8" s="186" t="s">
        <v>766</v>
      </c>
      <c r="E8" s="186" t="s">
        <v>766</v>
      </c>
      <c r="F8" s="181"/>
      <c r="G8" s="181"/>
    </row>
    <row r="9" spans="2:13" ht="13.5" customHeight="1">
      <c r="B9" s="182" t="s">
        <v>353</v>
      </c>
      <c r="C9" s="186"/>
      <c r="D9" s="186"/>
      <c r="E9" s="186"/>
      <c r="F9" s="181"/>
      <c r="G9" s="181"/>
    </row>
    <row r="10" spans="2:13" ht="13.5" customHeight="1">
      <c r="B10" s="183" t="s">
        <v>354</v>
      </c>
      <c r="C10" s="186" t="s">
        <v>766</v>
      </c>
      <c r="D10" s="186" t="s">
        <v>766</v>
      </c>
      <c r="E10" s="186" t="s">
        <v>766</v>
      </c>
      <c r="F10" s="181"/>
      <c r="G10" s="181"/>
    </row>
    <row r="11" spans="2:13" ht="13.5" customHeight="1">
      <c r="B11" s="183" t="s">
        <v>355</v>
      </c>
      <c r="C11" s="186" t="s">
        <v>766</v>
      </c>
      <c r="D11" s="186" t="s">
        <v>766</v>
      </c>
      <c r="E11" s="186" t="s">
        <v>766</v>
      </c>
      <c r="F11" s="181"/>
      <c r="G11" s="181"/>
    </row>
    <row r="12" spans="2:13" ht="13.5" customHeight="1">
      <c r="B12" s="183" t="s">
        <v>356</v>
      </c>
      <c r="C12" s="186" t="s">
        <v>766</v>
      </c>
      <c r="D12" s="186" t="s">
        <v>766</v>
      </c>
      <c r="E12" s="186" t="s">
        <v>766</v>
      </c>
      <c r="F12" s="181"/>
      <c r="G12" s="181"/>
    </row>
    <row r="13" spans="2:13" ht="13.5" customHeight="1">
      <c r="B13" s="183" t="s">
        <v>357</v>
      </c>
      <c r="C13" s="186" t="s">
        <v>766</v>
      </c>
      <c r="D13" s="186" t="s">
        <v>766</v>
      </c>
      <c r="E13" s="186" t="s">
        <v>766</v>
      </c>
      <c r="F13" s="181"/>
      <c r="G13" s="181"/>
    </row>
    <row r="14" spans="2:13" ht="13.5" customHeight="1">
      <c r="B14" s="183" t="s">
        <v>358</v>
      </c>
      <c r="C14" s="186" t="s">
        <v>766</v>
      </c>
      <c r="D14" s="186" t="s">
        <v>766</v>
      </c>
      <c r="E14" s="186" t="s">
        <v>766</v>
      </c>
      <c r="F14" s="181"/>
      <c r="G14" s="181"/>
    </row>
    <row r="15" spans="2:13" ht="13.5" customHeight="1">
      <c r="B15" s="183" t="s">
        <v>359</v>
      </c>
      <c r="C15" s="186" t="s">
        <v>766</v>
      </c>
      <c r="D15" s="186" t="s">
        <v>766</v>
      </c>
      <c r="E15" s="186" t="s">
        <v>766</v>
      </c>
      <c r="F15" s="181"/>
      <c r="G15" s="181"/>
    </row>
    <row r="16" spans="2:13" ht="13.5" customHeight="1">
      <c r="B16" s="183" t="s">
        <v>360</v>
      </c>
      <c r="C16" s="186" t="s">
        <v>766</v>
      </c>
      <c r="D16" s="186" t="s">
        <v>766</v>
      </c>
      <c r="E16" s="186" t="s">
        <v>766</v>
      </c>
      <c r="F16" s="181"/>
      <c r="G16" s="181"/>
    </row>
    <row r="17" spans="2:8" ht="13.5" customHeight="1">
      <c r="B17" s="183" t="s">
        <v>361</v>
      </c>
      <c r="C17" s="186" t="s">
        <v>766</v>
      </c>
      <c r="D17" s="186" t="s">
        <v>766</v>
      </c>
      <c r="E17" s="186" t="s">
        <v>766</v>
      </c>
      <c r="F17" s="181"/>
      <c r="G17" s="181"/>
    </row>
    <row r="18" spans="2:8" ht="13.5" customHeight="1">
      <c r="B18" s="184"/>
      <c r="C18" s="185"/>
      <c r="D18" s="185"/>
      <c r="E18" s="185"/>
      <c r="F18" s="181"/>
      <c r="G18" s="181"/>
    </row>
    <row r="19" spans="2:8" ht="13.5" customHeight="1">
      <c r="B19" s="1182" t="s">
        <v>362</v>
      </c>
      <c r="C19" s="1182"/>
      <c r="D19" s="1182"/>
      <c r="E19" s="1182"/>
      <c r="F19" s="1182"/>
      <c r="G19" s="1182"/>
      <c r="H19" s="1182"/>
    </row>
    <row r="20" spans="2:8" ht="15">
      <c r="B20" s="181"/>
      <c r="C20" s="181"/>
      <c r="D20" s="181"/>
      <c r="E20" s="181"/>
      <c r="F20" s="1042" t="s">
        <v>977</v>
      </c>
      <c r="G20" s="1042"/>
      <c r="H20" s="1042"/>
    </row>
    <row r="21" spans="2:8" ht="46.15" customHeight="1">
      <c r="B21" s="561" t="s">
        <v>459</v>
      </c>
      <c r="C21" s="561" t="s">
        <v>3</v>
      </c>
      <c r="D21" s="589" t="s">
        <v>363</v>
      </c>
      <c r="E21" s="562" t="s">
        <v>364</v>
      </c>
      <c r="F21" s="561" t="s">
        <v>365</v>
      </c>
      <c r="G21" s="561" t="s">
        <v>366</v>
      </c>
    </row>
    <row r="22" spans="2:8" ht="15">
      <c r="B22" s="182" t="s">
        <v>367</v>
      </c>
      <c r="C22" s="1183" t="s">
        <v>774</v>
      </c>
      <c r="D22" s="524">
        <v>32</v>
      </c>
      <c r="E22" s="1183" t="s">
        <v>1015</v>
      </c>
      <c r="F22" s="524">
        <v>6</v>
      </c>
      <c r="G22" s="525">
        <v>26</v>
      </c>
    </row>
    <row r="23" spans="2:8" ht="15">
      <c r="B23" s="182" t="s">
        <v>368</v>
      </c>
      <c r="C23" s="1184"/>
      <c r="D23" s="524">
        <v>1</v>
      </c>
      <c r="E23" s="1184"/>
      <c r="F23" s="524">
        <v>0</v>
      </c>
      <c r="G23" s="525">
        <v>1</v>
      </c>
    </row>
    <row r="24" spans="2:8" ht="15">
      <c r="B24" s="182" t="s">
        <v>369</v>
      </c>
      <c r="C24" s="1184"/>
      <c r="D24" s="512">
        <v>0</v>
      </c>
      <c r="E24" s="1184"/>
      <c r="F24" s="512">
        <v>0</v>
      </c>
      <c r="G24" s="525">
        <v>0</v>
      </c>
    </row>
    <row r="25" spans="2:8" ht="25.5">
      <c r="B25" s="182" t="s">
        <v>370</v>
      </c>
      <c r="C25" s="1184"/>
      <c r="D25" s="512">
        <v>4</v>
      </c>
      <c r="E25" s="1184"/>
      <c r="F25" s="512">
        <v>0</v>
      </c>
      <c r="G25" s="525">
        <v>4</v>
      </c>
    </row>
    <row r="26" spans="2:8" ht="32.25" customHeight="1">
      <c r="B26" s="182" t="s">
        <v>371</v>
      </c>
      <c r="C26" s="1184"/>
      <c r="D26" s="512">
        <v>0</v>
      </c>
      <c r="E26" s="1184"/>
      <c r="F26" s="756">
        <v>0</v>
      </c>
      <c r="G26" s="525">
        <v>0</v>
      </c>
    </row>
    <row r="27" spans="2:8" ht="15">
      <c r="B27" s="182" t="s">
        <v>372</v>
      </c>
      <c r="C27" s="1184"/>
      <c r="D27" s="512">
        <v>0</v>
      </c>
      <c r="E27" s="1184"/>
      <c r="F27" s="756">
        <v>0</v>
      </c>
      <c r="G27" s="525">
        <v>0</v>
      </c>
    </row>
    <row r="28" spans="2:8" ht="15">
      <c r="B28" s="182" t="s">
        <v>373</v>
      </c>
      <c r="C28" s="1184"/>
      <c r="D28" s="512">
        <v>71</v>
      </c>
      <c r="E28" s="1184"/>
      <c r="F28" s="756">
        <v>0</v>
      </c>
      <c r="G28" s="525">
        <v>71</v>
      </c>
    </row>
    <row r="29" spans="2:8" ht="15">
      <c r="B29" s="182" t="s">
        <v>374</v>
      </c>
      <c r="C29" s="1184"/>
      <c r="D29" s="524">
        <v>0</v>
      </c>
      <c r="E29" s="1184"/>
      <c r="F29" s="756">
        <v>0</v>
      </c>
      <c r="G29" s="525">
        <v>0</v>
      </c>
    </row>
    <row r="30" spans="2:8" ht="15">
      <c r="B30" s="182" t="s">
        <v>375</v>
      </c>
      <c r="C30" s="1184"/>
      <c r="D30" s="524">
        <v>0</v>
      </c>
      <c r="E30" s="1184"/>
      <c r="F30" s="756">
        <v>0</v>
      </c>
      <c r="G30" s="525">
        <v>0</v>
      </c>
    </row>
    <row r="31" spans="2:8" ht="15">
      <c r="B31" s="182" t="s">
        <v>376</v>
      </c>
      <c r="C31" s="1184"/>
      <c r="D31" s="524">
        <v>0</v>
      </c>
      <c r="E31" s="1184"/>
      <c r="F31" s="756">
        <v>0</v>
      </c>
      <c r="G31" s="525">
        <v>0</v>
      </c>
    </row>
    <row r="32" spans="2:8" ht="15">
      <c r="B32" s="182" t="s">
        <v>377</v>
      </c>
      <c r="C32" s="1184"/>
      <c r="D32" s="524">
        <v>4</v>
      </c>
      <c r="E32" s="1184"/>
      <c r="F32" s="756">
        <v>0</v>
      </c>
      <c r="G32" s="525">
        <v>4</v>
      </c>
    </row>
    <row r="33" spans="2:8" ht="15">
      <c r="B33" s="182" t="s">
        <v>378</v>
      </c>
      <c r="C33" s="1184"/>
      <c r="D33" s="524">
        <v>0</v>
      </c>
      <c r="E33" s="1184"/>
      <c r="F33" s="756">
        <v>0</v>
      </c>
      <c r="G33" s="525">
        <v>0</v>
      </c>
    </row>
    <row r="34" spans="2:8" ht="15">
      <c r="B34" s="182" t="s">
        <v>379</v>
      </c>
      <c r="C34" s="1184"/>
      <c r="D34" s="524">
        <v>0</v>
      </c>
      <c r="E34" s="1184"/>
      <c r="F34" s="756">
        <v>0</v>
      </c>
      <c r="G34" s="525">
        <v>0</v>
      </c>
    </row>
    <row r="35" spans="2:8" ht="15">
      <c r="B35" s="182" t="s">
        <v>380</v>
      </c>
      <c r="C35" s="1184"/>
      <c r="D35" s="524">
        <v>0</v>
      </c>
      <c r="E35" s="1184"/>
      <c r="F35" s="756">
        <v>0</v>
      </c>
      <c r="G35" s="525">
        <v>0</v>
      </c>
    </row>
    <row r="36" spans="2:8" ht="15">
      <c r="B36" s="182" t="s">
        <v>381</v>
      </c>
      <c r="C36" s="1184"/>
      <c r="D36" s="524">
        <v>3</v>
      </c>
      <c r="E36" s="1184"/>
      <c r="F36" s="756">
        <v>0</v>
      </c>
      <c r="G36" s="525">
        <v>3</v>
      </c>
    </row>
    <row r="37" spans="2:8" ht="15">
      <c r="B37" s="182" t="s">
        <v>382</v>
      </c>
      <c r="C37" s="1184"/>
      <c r="D37" s="524">
        <v>3</v>
      </c>
      <c r="E37" s="1184"/>
      <c r="F37" s="756">
        <v>0</v>
      </c>
      <c r="G37" s="525">
        <v>3</v>
      </c>
    </row>
    <row r="38" spans="2:8" ht="15">
      <c r="B38" s="182" t="s">
        <v>48</v>
      </c>
      <c r="C38" s="1185"/>
      <c r="D38" s="524">
        <v>11</v>
      </c>
      <c r="E38" s="1185"/>
      <c r="F38" s="756">
        <v>0</v>
      </c>
      <c r="G38" s="525">
        <v>11</v>
      </c>
    </row>
    <row r="39" spans="2:8" ht="15">
      <c r="B39" s="590" t="s">
        <v>18</v>
      </c>
      <c r="C39" s="591"/>
      <c r="D39" s="590">
        <f>SUM(D22:D38)</f>
        <v>129</v>
      </c>
      <c r="E39" s="592"/>
      <c r="F39" s="593">
        <f>SUM(F22:F38)</f>
        <v>6</v>
      </c>
      <c r="G39" s="594">
        <f>SUM(G22:G38)</f>
        <v>123</v>
      </c>
    </row>
    <row r="43" spans="2:8" ht="15" customHeight="1">
      <c r="B43" s="151"/>
      <c r="C43" s="151"/>
      <c r="D43" s="151"/>
      <c r="E43" s="1016" t="s">
        <v>12</v>
      </c>
      <c r="F43" s="1016"/>
      <c r="G43" s="165"/>
      <c r="H43" s="152"/>
    </row>
    <row r="44" spans="2:8" ht="15" customHeight="1">
      <c r="B44" s="151"/>
      <c r="C44" s="151"/>
      <c r="D44" s="151"/>
      <c r="E44" s="1016" t="s">
        <v>13</v>
      </c>
      <c r="F44" s="1016"/>
      <c r="G44" s="152"/>
      <c r="H44" s="152"/>
    </row>
    <row r="45" spans="2:8" ht="15" customHeight="1">
      <c r="B45" s="151"/>
      <c r="C45" s="151"/>
      <c r="D45" s="151"/>
      <c r="E45" s="1016" t="s">
        <v>86</v>
      </c>
      <c r="F45" s="1016"/>
      <c r="G45" s="152"/>
      <c r="H45" s="152"/>
    </row>
    <row r="46" spans="2:8">
      <c r="B46" s="151" t="s">
        <v>11</v>
      </c>
      <c r="D46" s="151"/>
      <c r="E46" s="153" t="s">
        <v>83</v>
      </c>
      <c r="F46" s="153"/>
      <c r="G46" s="153"/>
      <c r="H46" s="156"/>
    </row>
  </sheetData>
  <mergeCells count="10">
    <mergeCell ref="E44:F44"/>
    <mergeCell ref="E45:F45"/>
    <mergeCell ref="B1:F1"/>
    <mergeCell ref="B2:G2"/>
    <mergeCell ref="B4:H4"/>
    <mergeCell ref="B19:H19"/>
    <mergeCell ref="F20:H20"/>
    <mergeCell ref="E43:F43"/>
    <mergeCell ref="C22:C38"/>
    <mergeCell ref="E22:E38"/>
  </mergeCells>
  <printOptions horizontalCentered="1"/>
  <pageMargins left="0.70866141732283472" right="0.70866141732283472" top="0.23622047244094491" bottom="0" header="0.31496062992125984" footer="0.31496062992125984"/>
  <pageSetup paperSize="9" scale="77" orientation="landscape" r:id="rId1"/>
  <drawing r:id="rId2"/>
</worksheet>
</file>

<file path=xl/worksheets/sheet54.xml><?xml version="1.0" encoding="utf-8"?>
<worksheet xmlns="http://schemas.openxmlformats.org/spreadsheetml/2006/main" xmlns:r="http://schemas.openxmlformats.org/officeDocument/2006/relationships">
  <sheetPr>
    <pageSetUpPr fitToPage="1"/>
  </sheetPr>
  <dimension ref="B2:H13"/>
  <sheetViews>
    <sheetView zoomScaleSheetLayoutView="90" workbookViewId="0">
      <selection activeCell="L19" sqref="L19"/>
    </sheetView>
  </sheetViews>
  <sheetFormatPr defaultRowHeight="12.75"/>
  <sheetData>
    <row r="2" spans="2:8">
      <c r="B2" s="12"/>
    </row>
    <row r="4" spans="2:8" ht="12.75" customHeight="1">
      <c r="B4" s="1186" t="s">
        <v>892</v>
      </c>
      <c r="C4" s="1186"/>
      <c r="D4" s="1186"/>
      <c r="E4" s="1186"/>
      <c r="F4" s="1186"/>
      <c r="G4" s="1186"/>
      <c r="H4" s="1186"/>
    </row>
    <row r="5" spans="2:8" ht="12.75" customHeight="1">
      <c r="B5" s="1186"/>
      <c r="C5" s="1186"/>
      <c r="D5" s="1186"/>
      <c r="E5" s="1186"/>
      <c r="F5" s="1186"/>
      <c r="G5" s="1186"/>
      <c r="H5" s="1186"/>
    </row>
    <row r="6" spans="2:8" ht="12.75" customHeight="1">
      <c r="B6" s="1186"/>
      <c r="C6" s="1186"/>
      <c r="D6" s="1186"/>
      <c r="E6" s="1186"/>
      <c r="F6" s="1186"/>
      <c r="G6" s="1186"/>
      <c r="H6" s="1186"/>
    </row>
    <row r="7" spans="2:8" ht="12.75" customHeight="1">
      <c r="B7" s="1186"/>
      <c r="C7" s="1186"/>
      <c r="D7" s="1186"/>
      <c r="E7" s="1186"/>
      <c r="F7" s="1186"/>
      <c r="G7" s="1186"/>
      <c r="H7" s="1186"/>
    </row>
    <row r="8" spans="2:8" ht="12.75" customHeight="1">
      <c r="B8" s="1186"/>
      <c r="C8" s="1186"/>
      <c r="D8" s="1186"/>
      <c r="E8" s="1186"/>
      <c r="F8" s="1186"/>
      <c r="G8" s="1186"/>
      <c r="H8" s="1186"/>
    </row>
    <row r="9" spans="2:8" ht="12.75" customHeight="1">
      <c r="B9" s="1186"/>
      <c r="C9" s="1186"/>
      <c r="D9" s="1186"/>
      <c r="E9" s="1186"/>
      <c r="F9" s="1186"/>
      <c r="G9" s="1186"/>
      <c r="H9" s="1186"/>
    </row>
    <row r="10" spans="2:8" ht="12.75" customHeight="1">
      <c r="B10" s="1186"/>
      <c r="C10" s="1186"/>
      <c r="D10" s="1186"/>
      <c r="E10" s="1186"/>
      <c r="F10" s="1186"/>
      <c r="G10" s="1186"/>
      <c r="H10" s="1186"/>
    </row>
    <row r="11" spans="2:8" ht="12.75" customHeight="1">
      <c r="B11" s="1186"/>
      <c r="C11" s="1186"/>
      <c r="D11" s="1186"/>
      <c r="E11" s="1186"/>
      <c r="F11" s="1186"/>
      <c r="G11" s="1186"/>
      <c r="H11" s="1186"/>
    </row>
    <row r="12" spans="2:8" ht="12.75" customHeight="1">
      <c r="B12" s="1186"/>
      <c r="C12" s="1186"/>
      <c r="D12" s="1186"/>
      <c r="E12" s="1186"/>
      <c r="F12" s="1186"/>
      <c r="G12" s="1186"/>
      <c r="H12" s="1186"/>
    </row>
    <row r="13" spans="2:8" ht="12.75" customHeight="1">
      <c r="B13" s="1186"/>
      <c r="C13" s="1186"/>
      <c r="D13" s="1186"/>
      <c r="E13" s="1186"/>
      <c r="F13" s="1186"/>
      <c r="G13" s="1186"/>
      <c r="H13" s="1186"/>
    </row>
  </sheetData>
  <mergeCells count="1">
    <mergeCell ref="B4:H13"/>
  </mergeCells>
  <printOptions horizontalCentered="1"/>
  <pageMargins left="0.70866141732283472" right="0.70866141732283472" top="0.23622047244094491" bottom="0" header="0.31496062992125984" footer="0.31496062992125984"/>
  <pageSetup paperSize="9" orientation="landscape" r:id="rId1"/>
</worksheet>
</file>

<file path=xl/worksheets/sheet55.xml><?xml version="1.0" encoding="utf-8"?>
<worksheet xmlns="http://schemas.openxmlformats.org/spreadsheetml/2006/main" xmlns:r="http://schemas.openxmlformats.org/officeDocument/2006/relationships">
  <sheetPr>
    <pageSetUpPr fitToPage="1"/>
  </sheetPr>
  <dimension ref="A1:T31"/>
  <sheetViews>
    <sheetView zoomScaleSheetLayoutView="100" workbookViewId="0">
      <selection activeCell="N16" sqref="N16"/>
    </sheetView>
  </sheetViews>
  <sheetFormatPr defaultRowHeight="14.25"/>
  <cols>
    <col min="1" max="1" width="4.7109375" style="41" customWidth="1"/>
    <col min="2" max="2" width="16.85546875" style="41" customWidth="1"/>
    <col min="3" max="3" width="11.7109375" style="41" customWidth="1"/>
    <col min="4" max="4" width="12" style="41" customWidth="1"/>
    <col min="5" max="5" width="12.140625" style="41" customWidth="1"/>
    <col min="6" max="6" width="17.42578125" style="41" customWidth="1"/>
    <col min="7" max="7" width="12.42578125" style="41" customWidth="1"/>
    <col min="8" max="8" width="16" style="41" customWidth="1"/>
    <col min="9" max="9" width="12.7109375" style="41" customWidth="1"/>
    <col min="10" max="10" width="15" style="41" customWidth="1"/>
    <col min="11" max="11" width="16" style="41" customWidth="1"/>
    <col min="12" max="12" width="11.85546875" style="41" customWidth="1"/>
    <col min="13" max="16384" width="9.140625" style="41"/>
  </cols>
  <sheetData>
    <row r="1" spans="1:20" ht="15" customHeight="1">
      <c r="C1" s="844"/>
      <c r="D1" s="844"/>
      <c r="E1" s="844"/>
      <c r="F1" s="844"/>
      <c r="G1" s="844"/>
      <c r="H1" s="844"/>
      <c r="I1" s="125"/>
      <c r="J1" s="1065" t="s">
        <v>575</v>
      </c>
      <c r="K1" s="1065"/>
    </row>
    <row r="2" spans="1:20" s="46" customFormat="1" ht="19.5" customHeight="1">
      <c r="A2" s="1193" t="s">
        <v>0</v>
      </c>
      <c r="B2" s="1193"/>
      <c r="C2" s="1193"/>
      <c r="D2" s="1193"/>
      <c r="E2" s="1193"/>
      <c r="F2" s="1193"/>
      <c r="G2" s="1193"/>
      <c r="H2" s="1193"/>
      <c r="I2" s="1193"/>
      <c r="J2" s="1193"/>
      <c r="K2" s="1193"/>
    </row>
    <row r="3" spans="1:20" s="46" customFormat="1" ht="19.5" customHeight="1">
      <c r="A3" s="1192" t="s">
        <v>822</v>
      </c>
      <c r="B3" s="1192"/>
      <c r="C3" s="1192"/>
      <c r="D3" s="1192"/>
      <c r="E3" s="1192"/>
      <c r="F3" s="1192"/>
      <c r="G3" s="1192"/>
      <c r="H3" s="1192"/>
      <c r="I3" s="1192"/>
      <c r="J3" s="1192"/>
      <c r="K3" s="1192"/>
    </row>
    <row r="4" spans="1:20" s="46" customFormat="1" ht="14.25" customHeight="1">
      <c r="A4" s="53"/>
      <c r="B4" s="53"/>
      <c r="C4" s="53"/>
      <c r="D4" s="53"/>
      <c r="E4" s="53"/>
      <c r="F4" s="53"/>
      <c r="G4" s="53"/>
      <c r="H4" s="53"/>
      <c r="I4" s="53"/>
      <c r="J4" s="53"/>
      <c r="K4" s="53"/>
    </row>
    <row r="5" spans="1:20" s="46" customFormat="1" ht="18" customHeight="1">
      <c r="A5" s="1137" t="s">
        <v>893</v>
      </c>
      <c r="B5" s="1137"/>
      <c r="C5" s="1137"/>
      <c r="D5" s="1137"/>
      <c r="E5" s="1137"/>
      <c r="F5" s="1137"/>
      <c r="G5" s="1137"/>
      <c r="H5" s="1137"/>
      <c r="I5" s="1137"/>
      <c r="J5" s="1137"/>
      <c r="K5" s="1137"/>
    </row>
    <row r="6" spans="1:20" ht="15.75">
      <c r="A6" s="1092" t="s">
        <v>693</v>
      </c>
      <c r="B6" s="1092"/>
      <c r="C6" s="85"/>
      <c r="D6" s="85"/>
      <c r="E6" s="85"/>
      <c r="F6" s="85"/>
      <c r="G6" s="85"/>
      <c r="H6" s="85"/>
      <c r="I6" s="85"/>
      <c r="J6" s="85"/>
      <c r="K6" s="85"/>
    </row>
    <row r="7" spans="1:20" ht="29.25" customHeight="1">
      <c r="A7" s="1190" t="s">
        <v>73</v>
      </c>
      <c r="B7" s="1190" t="s">
        <v>74</v>
      </c>
      <c r="C7" s="1190" t="s">
        <v>75</v>
      </c>
      <c r="D7" s="1190" t="s">
        <v>167</v>
      </c>
      <c r="E7" s="1190"/>
      <c r="F7" s="1190"/>
      <c r="G7" s="1190"/>
      <c r="H7" s="1190"/>
      <c r="I7" s="849" t="s">
        <v>264</v>
      </c>
      <c r="J7" s="1190" t="s">
        <v>76</v>
      </c>
      <c r="K7" s="1190" t="s">
        <v>518</v>
      </c>
      <c r="L7" s="1187" t="s">
        <v>77</v>
      </c>
      <c r="S7" s="45"/>
      <c r="T7" s="45"/>
    </row>
    <row r="8" spans="1:20" ht="33.75" customHeight="1">
      <c r="A8" s="1190"/>
      <c r="B8" s="1190"/>
      <c r="C8" s="1190"/>
      <c r="D8" s="1190" t="s">
        <v>78</v>
      </c>
      <c r="E8" s="1190" t="s">
        <v>79</v>
      </c>
      <c r="F8" s="1190"/>
      <c r="G8" s="1190"/>
      <c r="H8" s="595" t="s">
        <v>80</v>
      </c>
      <c r="I8" s="1191"/>
      <c r="J8" s="1190"/>
      <c r="K8" s="1190"/>
      <c r="L8" s="1187"/>
    </row>
    <row r="9" spans="1:20" ht="30">
      <c r="A9" s="1190"/>
      <c r="B9" s="1190"/>
      <c r="C9" s="1190"/>
      <c r="D9" s="1190"/>
      <c r="E9" s="595" t="s">
        <v>81</v>
      </c>
      <c r="F9" s="595" t="s">
        <v>82</v>
      </c>
      <c r="G9" s="595" t="s">
        <v>18</v>
      </c>
      <c r="H9" s="595"/>
      <c r="I9" s="850"/>
      <c r="J9" s="1190"/>
      <c r="K9" s="1190"/>
      <c r="L9" s="1187"/>
    </row>
    <row r="10" spans="1:20" s="117" customFormat="1" ht="17.100000000000001" customHeight="1">
      <c r="A10" s="596">
        <v>1</v>
      </c>
      <c r="B10" s="596">
        <v>2</v>
      </c>
      <c r="C10" s="596">
        <v>3</v>
      </c>
      <c r="D10" s="596">
        <v>4</v>
      </c>
      <c r="E10" s="596">
        <v>5</v>
      </c>
      <c r="F10" s="596">
        <v>6</v>
      </c>
      <c r="G10" s="596">
        <v>7</v>
      </c>
      <c r="H10" s="596">
        <v>8</v>
      </c>
      <c r="I10" s="596">
        <v>9</v>
      </c>
      <c r="J10" s="596">
        <v>10</v>
      </c>
      <c r="K10" s="596">
        <v>11</v>
      </c>
      <c r="L10" s="596">
        <v>12</v>
      </c>
    </row>
    <row r="11" spans="1:20" ht="17.100000000000001" customHeight="1">
      <c r="A11" s="48">
        <v>1</v>
      </c>
      <c r="B11" s="49" t="s">
        <v>894</v>
      </c>
      <c r="C11" s="43">
        <v>30</v>
      </c>
      <c r="D11" s="279">
        <v>0</v>
      </c>
      <c r="E11" s="279">
        <v>5</v>
      </c>
      <c r="F11" s="279">
        <v>1</v>
      </c>
      <c r="G11" s="279">
        <f>E11+F11</f>
        <v>6</v>
      </c>
      <c r="H11" s="279">
        <f>D11+G11</f>
        <v>6</v>
      </c>
      <c r="I11" s="43">
        <v>30</v>
      </c>
      <c r="J11" s="279">
        <f>C11-H11</f>
        <v>24</v>
      </c>
      <c r="K11" s="279">
        <v>0</v>
      </c>
      <c r="L11" s="279"/>
    </row>
    <row r="12" spans="1:20" ht="17.100000000000001" customHeight="1">
      <c r="A12" s="48">
        <v>2</v>
      </c>
      <c r="B12" s="49" t="s">
        <v>895</v>
      </c>
      <c r="C12" s="43">
        <v>31</v>
      </c>
      <c r="D12" s="279">
        <v>24</v>
      </c>
      <c r="E12" s="279">
        <v>4</v>
      </c>
      <c r="F12" s="279">
        <v>0</v>
      </c>
      <c r="G12" s="279">
        <f t="shared" ref="G12:G22" si="0">E12+F12</f>
        <v>4</v>
      </c>
      <c r="H12" s="279">
        <f t="shared" ref="H12:H22" si="1">D12+G12</f>
        <v>28</v>
      </c>
      <c r="I12" s="43">
        <v>31</v>
      </c>
      <c r="J12" s="279">
        <f t="shared" ref="J12:J22" si="2">C12-H12</f>
        <v>3</v>
      </c>
      <c r="K12" s="279">
        <v>0</v>
      </c>
      <c r="L12" s="279"/>
    </row>
    <row r="13" spans="1:20" ht="17.100000000000001" customHeight="1">
      <c r="A13" s="48">
        <v>3</v>
      </c>
      <c r="B13" s="49" t="s">
        <v>896</v>
      </c>
      <c r="C13" s="43">
        <v>30</v>
      </c>
      <c r="D13" s="279">
        <v>14</v>
      </c>
      <c r="E13" s="279">
        <v>4</v>
      </c>
      <c r="F13" s="279">
        <v>0</v>
      </c>
      <c r="G13" s="279">
        <f t="shared" si="0"/>
        <v>4</v>
      </c>
      <c r="H13" s="279">
        <f t="shared" si="1"/>
        <v>18</v>
      </c>
      <c r="I13" s="43">
        <v>30</v>
      </c>
      <c r="J13" s="279">
        <f t="shared" si="2"/>
        <v>12</v>
      </c>
      <c r="K13" s="279">
        <v>0</v>
      </c>
      <c r="L13" s="279"/>
    </row>
    <row r="14" spans="1:20" ht="17.100000000000001" customHeight="1">
      <c r="A14" s="48">
        <v>4</v>
      </c>
      <c r="B14" s="49" t="s">
        <v>897</v>
      </c>
      <c r="C14" s="43">
        <v>31</v>
      </c>
      <c r="D14" s="279">
        <v>0</v>
      </c>
      <c r="E14" s="279">
        <v>5</v>
      </c>
      <c r="F14" s="279">
        <v>1</v>
      </c>
      <c r="G14" s="279">
        <f t="shared" si="0"/>
        <v>6</v>
      </c>
      <c r="H14" s="279">
        <f t="shared" si="1"/>
        <v>6</v>
      </c>
      <c r="I14" s="43">
        <v>31</v>
      </c>
      <c r="J14" s="279">
        <f t="shared" si="2"/>
        <v>25</v>
      </c>
      <c r="K14" s="279">
        <v>0</v>
      </c>
      <c r="L14" s="279"/>
    </row>
    <row r="15" spans="1:20" ht="17.100000000000001" customHeight="1">
      <c r="A15" s="48">
        <v>5</v>
      </c>
      <c r="B15" s="49" t="s">
        <v>898</v>
      </c>
      <c r="C15" s="43">
        <v>31</v>
      </c>
      <c r="D15" s="279">
        <v>0</v>
      </c>
      <c r="E15" s="279">
        <v>4</v>
      </c>
      <c r="F15" s="279">
        <v>1</v>
      </c>
      <c r="G15" s="279">
        <f t="shared" si="0"/>
        <v>5</v>
      </c>
      <c r="H15" s="279">
        <f t="shared" si="1"/>
        <v>5</v>
      </c>
      <c r="I15" s="43">
        <v>31</v>
      </c>
      <c r="J15" s="279">
        <f t="shared" si="2"/>
        <v>26</v>
      </c>
      <c r="K15" s="279">
        <v>0</v>
      </c>
      <c r="L15" s="279"/>
    </row>
    <row r="16" spans="1:20" s="47" customFormat="1" ht="17.100000000000001" customHeight="1">
      <c r="A16" s="48">
        <v>6</v>
      </c>
      <c r="B16" s="49" t="s">
        <v>899</v>
      </c>
      <c r="C16" s="48">
        <v>30</v>
      </c>
      <c r="D16" s="280">
        <v>0</v>
      </c>
      <c r="E16" s="280">
        <v>5</v>
      </c>
      <c r="F16" s="280">
        <v>2</v>
      </c>
      <c r="G16" s="279">
        <f t="shared" si="0"/>
        <v>7</v>
      </c>
      <c r="H16" s="279">
        <f t="shared" si="1"/>
        <v>7</v>
      </c>
      <c r="I16" s="48">
        <v>30</v>
      </c>
      <c r="J16" s="279">
        <f t="shared" si="2"/>
        <v>23</v>
      </c>
      <c r="K16" s="279">
        <v>0</v>
      </c>
      <c r="L16" s="280"/>
    </row>
    <row r="17" spans="1:12" s="47" customFormat="1" ht="17.100000000000001" customHeight="1">
      <c r="A17" s="48">
        <v>7</v>
      </c>
      <c r="B17" s="49" t="s">
        <v>900</v>
      </c>
      <c r="C17" s="48">
        <v>31</v>
      </c>
      <c r="D17" s="280">
        <v>9</v>
      </c>
      <c r="E17" s="280">
        <v>4</v>
      </c>
      <c r="F17" s="280">
        <v>1</v>
      </c>
      <c r="G17" s="279">
        <f t="shared" si="0"/>
        <v>5</v>
      </c>
      <c r="H17" s="279">
        <f t="shared" si="1"/>
        <v>14</v>
      </c>
      <c r="I17" s="48">
        <v>31</v>
      </c>
      <c r="J17" s="279">
        <f t="shared" si="2"/>
        <v>17</v>
      </c>
      <c r="K17" s="279">
        <v>0</v>
      </c>
      <c r="L17" s="280"/>
    </row>
    <row r="18" spans="1:12" s="47" customFormat="1" ht="17.100000000000001" customHeight="1">
      <c r="A18" s="48">
        <v>8</v>
      </c>
      <c r="B18" s="49" t="s">
        <v>901</v>
      </c>
      <c r="C18" s="48">
        <v>30</v>
      </c>
      <c r="D18" s="280">
        <v>0</v>
      </c>
      <c r="E18" s="280">
        <v>4</v>
      </c>
      <c r="F18" s="280">
        <v>6</v>
      </c>
      <c r="G18" s="279">
        <f t="shared" si="0"/>
        <v>10</v>
      </c>
      <c r="H18" s="279">
        <f t="shared" si="1"/>
        <v>10</v>
      </c>
      <c r="I18" s="48">
        <v>30</v>
      </c>
      <c r="J18" s="279">
        <f t="shared" si="2"/>
        <v>20</v>
      </c>
      <c r="K18" s="279">
        <v>0</v>
      </c>
      <c r="L18" s="280"/>
    </row>
    <row r="19" spans="1:12" s="47" customFormat="1" ht="17.100000000000001" customHeight="1">
      <c r="A19" s="48">
        <v>9</v>
      </c>
      <c r="B19" s="49" t="s">
        <v>902</v>
      </c>
      <c r="C19" s="48">
        <v>31</v>
      </c>
      <c r="D19" s="280">
        <v>7</v>
      </c>
      <c r="E19" s="280">
        <v>5</v>
      </c>
      <c r="F19" s="280">
        <v>0</v>
      </c>
      <c r="G19" s="279">
        <f t="shared" si="0"/>
        <v>5</v>
      </c>
      <c r="H19" s="279">
        <f t="shared" si="1"/>
        <v>12</v>
      </c>
      <c r="I19" s="48">
        <v>31</v>
      </c>
      <c r="J19" s="279">
        <f t="shared" si="2"/>
        <v>19</v>
      </c>
      <c r="K19" s="279">
        <v>0</v>
      </c>
      <c r="L19" s="280"/>
    </row>
    <row r="20" spans="1:12" s="47" customFormat="1" ht="17.100000000000001" customHeight="1">
      <c r="A20" s="48">
        <v>10</v>
      </c>
      <c r="B20" s="49" t="s">
        <v>903</v>
      </c>
      <c r="C20" s="48">
        <v>31</v>
      </c>
      <c r="D20" s="280">
        <v>0</v>
      </c>
      <c r="E20" s="280">
        <v>4</v>
      </c>
      <c r="F20" s="280">
        <v>4</v>
      </c>
      <c r="G20" s="279">
        <f t="shared" si="0"/>
        <v>8</v>
      </c>
      <c r="H20" s="279">
        <f t="shared" si="1"/>
        <v>8</v>
      </c>
      <c r="I20" s="48">
        <v>31</v>
      </c>
      <c r="J20" s="279">
        <f t="shared" si="2"/>
        <v>23</v>
      </c>
      <c r="K20" s="279">
        <v>0</v>
      </c>
      <c r="L20" s="280"/>
    </row>
    <row r="21" spans="1:12" s="47" customFormat="1" ht="17.100000000000001" customHeight="1">
      <c r="A21" s="48">
        <v>11</v>
      </c>
      <c r="B21" s="49" t="s">
        <v>904</v>
      </c>
      <c r="C21" s="48">
        <v>28</v>
      </c>
      <c r="D21" s="280">
        <v>0</v>
      </c>
      <c r="E21" s="280">
        <v>4</v>
      </c>
      <c r="F21" s="280">
        <v>0</v>
      </c>
      <c r="G21" s="279">
        <f t="shared" si="0"/>
        <v>4</v>
      </c>
      <c r="H21" s="279">
        <f t="shared" si="1"/>
        <v>4</v>
      </c>
      <c r="I21" s="48">
        <v>28</v>
      </c>
      <c r="J21" s="279">
        <f t="shared" si="2"/>
        <v>24</v>
      </c>
      <c r="K21" s="279">
        <v>0</v>
      </c>
      <c r="L21" s="280"/>
    </row>
    <row r="22" spans="1:12" s="47" customFormat="1" ht="17.100000000000001" customHeight="1">
      <c r="A22" s="48">
        <v>12</v>
      </c>
      <c r="B22" s="49" t="s">
        <v>905</v>
      </c>
      <c r="C22" s="48">
        <v>31</v>
      </c>
      <c r="D22" s="280">
        <v>0</v>
      </c>
      <c r="E22" s="280">
        <v>5</v>
      </c>
      <c r="F22" s="280">
        <v>3</v>
      </c>
      <c r="G22" s="279">
        <f t="shared" si="0"/>
        <v>8</v>
      </c>
      <c r="H22" s="279">
        <f t="shared" si="1"/>
        <v>8</v>
      </c>
      <c r="I22" s="48">
        <v>31</v>
      </c>
      <c r="J22" s="279">
        <f t="shared" si="2"/>
        <v>23</v>
      </c>
      <c r="K22" s="279">
        <v>0</v>
      </c>
      <c r="L22" s="280"/>
    </row>
    <row r="23" spans="1:12" s="47" customFormat="1" ht="17.100000000000001" customHeight="1">
      <c r="A23" s="597"/>
      <c r="B23" s="598" t="s">
        <v>18</v>
      </c>
      <c r="C23" s="599">
        <f>SUM(C11:C22)</f>
        <v>365</v>
      </c>
      <c r="D23" s="599">
        <f t="shared" ref="D23:K23" si="3">SUM(D11:D22)</f>
        <v>54</v>
      </c>
      <c r="E23" s="599">
        <f t="shared" si="3"/>
        <v>53</v>
      </c>
      <c r="F23" s="599">
        <f t="shared" si="3"/>
        <v>19</v>
      </c>
      <c r="G23" s="599">
        <f t="shared" si="3"/>
        <v>72</v>
      </c>
      <c r="H23" s="599">
        <f t="shared" si="3"/>
        <v>126</v>
      </c>
      <c r="I23" s="599">
        <f t="shared" si="3"/>
        <v>365</v>
      </c>
      <c r="J23" s="599">
        <f t="shared" si="3"/>
        <v>239</v>
      </c>
      <c r="K23" s="599">
        <f t="shared" si="3"/>
        <v>0</v>
      </c>
      <c r="L23" s="599"/>
    </row>
    <row r="24" spans="1:12" s="47" customFormat="1" ht="11.25" customHeight="1">
      <c r="A24" s="50"/>
      <c r="B24" s="51"/>
      <c r="C24" s="52"/>
      <c r="D24" s="50"/>
      <c r="E24" s="50"/>
      <c r="F24" s="50"/>
      <c r="G24" s="50"/>
      <c r="H24" s="50"/>
      <c r="I24" s="50"/>
      <c r="J24" s="50"/>
      <c r="K24" s="50"/>
    </row>
    <row r="25" spans="1:12" ht="15">
      <c r="A25" s="44" t="s">
        <v>107</v>
      </c>
      <c r="B25" s="44"/>
      <c r="C25" s="44"/>
      <c r="D25" s="44"/>
      <c r="E25" s="44"/>
      <c r="F25" s="44"/>
      <c r="G25" s="44"/>
      <c r="H25" s="44"/>
      <c r="I25" s="44"/>
      <c r="J25" s="44"/>
    </row>
    <row r="26" spans="1:12" ht="15">
      <c r="A26" s="44"/>
      <c r="B26" s="44"/>
      <c r="C26" s="44"/>
      <c r="D26" s="44"/>
      <c r="E26" s="44"/>
      <c r="F26" s="44"/>
      <c r="G26" s="44"/>
      <c r="H26" s="44"/>
      <c r="I26" s="44"/>
      <c r="J26" s="44"/>
    </row>
    <row r="27" spans="1:12" ht="15">
      <c r="A27" s="44"/>
      <c r="B27" s="44"/>
      <c r="C27" s="44"/>
      <c r="D27" s="44"/>
      <c r="E27" s="44"/>
      <c r="F27" s="44"/>
      <c r="G27" s="44"/>
      <c r="H27" s="44"/>
      <c r="I27" s="44"/>
      <c r="J27" s="44"/>
    </row>
    <row r="28" spans="1:12" ht="15">
      <c r="A28" s="44" t="s">
        <v>11</v>
      </c>
      <c r="B28" s="44"/>
      <c r="C28" s="44"/>
      <c r="D28" s="44"/>
      <c r="E28" s="44"/>
      <c r="F28" s="44"/>
      <c r="G28" s="44"/>
      <c r="H28" s="44"/>
      <c r="I28" s="44"/>
      <c r="J28" s="1188" t="s">
        <v>12</v>
      </c>
      <c r="K28" s="1188"/>
    </row>
    <row r="29" spans="1:12" ht="15">
      <c r="A29" s="1189" t="s">
        <v>13</v>
      </c>
      <c r="B29" s="1189"/>
      <c r="C29" s="1189"/>
      <c r="D29" s="1189"/>
      <c r="E29" s="1189"/>
      <c r="F29" s="1189"/>
      <c r="G29" s="1189"/>
      <c r="H29" s="1189"/>
      <c r="I29" s="1189"/>
      <c r="J29" s="1189"/>
      <c r="K29" s="1189"/>
    </row>
    <row r="30" spans="1:12" ht="15">
      <c r="A30" s="1189" t="s">
        <v>19</v>
      </c>
      <c r="B30" s="1189"/>
      <c r="C30" s="1189"/>
      <c r="D30" s="1189"/>
      <c r="E30" s="1189"/>
      <c r="F30" s="1189"/>
      <c r="G30" s="1189"/>
      <c r="H30" s="1189"/>
      <c r="I30" s="1189"/>
      <c r="J30" s="1189"/>
      <c r="K30" s="1189"/>
    </row>
    <row r="31" spans="1:12" ht="15">
      <c r="A31" s="44"/>
      <c r="B31" s="44"/>
      <c r="C31" s="44"/>
      <c r="D31" s="44"/>
      <c r="E31" s="44"/>
      <c r="F31" s="44"/>
      <c r="G31" s="44"/>
      <c r="I31" s="44" t="s">
        <v>83</v>
      </c>
      <c r="J31" s="44"/>
      <c r="K31" s="44"/>
    </row>
  </sheetData>
  <mergeCells count="19">
    <mergeCell ref="C1:H1"/>
    <mergeCell ref="J1:K1"/>
    <mergeCell ref="A3:K3"/>
    <mergeCell ref="A2:K2"/>
    <mergeCell ref="A6:B6"/>
    <mergeCell ref="L7:L9"/>
    <mergeCell ref="J28:K28"/>
    <mergeCell ref="A29:K29"/>
    <mergeCell ref="A30:K30"/>
    <mergeCell ref="A5:K5"/>
    <mergeCell ref="A7:A9"/>
    <mergeCell ref="B7:B9"/>
    <mergeCell ref="C7:C9"/>
    <mergeCell ref="D7:H7"/>
    <mergeCell ref="J7:J9"/>
    <mergeCell ref="K7:K9"/>
    <mergeCell ref="D8:D9"/>
    <mergeCell ref="E8:G8"/>
    <mergeCell ref="I7:I9"/>
  </mergeCells>
  <phoneticPr fontId="0" type="noConversion"/>
  <printOptions horizontalCentered="1"/>
  <pageMargins left="0.70866141732283472" right="0.70866141732283472" top="0.23622047244094491" bottom="0" header="0.31496062992125984" footer="0.31496062992125984"/>
  <pageSetup paperSize="9" scale="84" orientation="landscape" r:id="rId1"/>
  <drawing r:id="rId2"/>
</worksheet>
</file>

<file path=xl/worksheets/sheet56.xml><?xml version="1.0" encoding="utf-8"?>
<worksheet xmlns="http://schemas.openxmlformats.org/spreadsheetml/2006/main" xmlns:r="http://schemas.openxmlformats.org/officeDocument/2006/relationships">
  <sheetPr>
    <pageSetUpPr fitToPage="1"/>
  </sheetPr>
  <dimension ref="A1:S32"/>
  <sheetViews>
    <sheetView zoomScaleSheetLayoutView="100" workbookViewId="0">
      <selection activeCell="N24" sqref="N24"/>
    </sheetView>
  </sheetViews>
  <sheetFormatPr defaultRowHeight="14.25"/>
  <cols>
    <col min="1" max="1" width="4.7109375" style="41" customWidth="1"/>
    <col min="2" max="2" width="14.7109375" style="41" customWidth="1"/>
    <col min="3" max="3" width="11.7109375" style="41" customWidth="1"/>
    <col min="4" max="4" width="12" style="41" customWidth="1"/>
    <col min="5" max="5" width="11.85546875" style="41" customWidth="1"/>
    <col min="6" max="6" width="18.85546875" style="41" customWidth="1"/>
    <col min="7" max="7" width="10.140625" style="41" customWidth="1"/>
    <col min="8" max="8" width="14.7109375" style="41" customWidth="1"/>
    <col min="9" max="9" width="15.28515625" style="41" customWidth="1"/>
    <col min="10" max="10" width="14.7109375" style="41" customWidth="1"/>
    <col min="11" max="11" width="11.85546875" style="41" customWidth="1"/>
    <col min="12" max="16384" width="9.140625" style="41"/>
  </cols>
  <sheetData>
    <row r="1" spans="1:19" ht="15" customHeight="1">
      <c r="C1" s="844"/>
      <c r="D1" s="844"/>
      <c r="E1" s="844"/>
      <c r="F1" s="844"/>
      <c r="G1" s="844"/>
      <c r="H1" s="844"/>
      <c r="I1" s="125"/>
      <c r="J1" s="33" t="s">
        <v>576</v>
      </c>
    </row>
    <row r="2" spans="1:19" s="46" customFormat="1" ht="19.5" customHeight="1">
      <c r="A2" s="1194" t="s">
        <v>0</v>
      </c>
      <c r="B2" s="1194"/>
      <c r="C2" s="1194"/>
      <c r="D2" s="1194"/>
      <c r="E2" s="1194"/>
      <c r="F2" s="1194"/>
      <c r="G2" s="1194"/>
      <c r="H2" s="1194"/>
      <c r="I2" s="1194"/>
      <c r="J2" s="1194"/>
    </row>
    <row r="3" spans="1:19" s="46" customFormat="1" ht="19.5" customHeight="1">
      <c r="A3" s="1192" t="s">
        <v>822</v>
      </c>
      <c r="B3" s="1192"/>
      <c r="C3" s="1192"/>
      <c r="D3" s="1192"/>
      <c r="E3" s="1192"/>
      <c r="F3" s="1192"/>
      <c r="G3" s="1192"/>
      <c r="H3" s="1192"/>
      <c r="I3" s="1192"/>
      <c r="J3" s="1192"/>
    </row>
    <row r="4" spans="1:19" s="46" customFormat="1" ht="14.25" customHeight="1">
      <c r="A4" s="53"/>
      <c r="B4" s="53"/>
      <c r="C4" s="53"/>
      <c r="D4" s="53"/>
      <c r="E4" s="53"/>
      <c r="F4" s="53"/>
      <c r="G4" s="53"/>
      <c r="H4" s="53"/>
      <c r="I4" s="53"/>
      <c r="J4" s="53"/>
    </row>
    <row r="5" spans="1:19" s="46" customFormat="1" ht="18" customHeight="1">
      <c r="A5" s="1137" t="s">
        <v>906</v>
      </c>
      <c r="B5" s="1137"/>
      <c r="C5" s="1137"/>
      <c r="D5" s="1137"/>
      <c r="E5" s="1137"/>
      <c r="F5" s="1137"/>
      <c r="G5" s="1137"/>
      <c r="H5" s="1137"/>
      <c r="I5" s="1137"/>
      <c r="J5" s="1137"/>
    </row>
    <row r="6" spans="1:19" ht="15.75">
      <c r="A6" s="1092" t="s">
        <v>693</v>
      </c>
      <c r="B6" s="1092"/>
      <c r="C6" s="108"/>
      <c r="D6" s="108"/>
      <c r="E6" s="108"/>
      <c r="F6" s="108"/>
      <c r="G6" s="108"/>
      <c r="H6" s="108"/>
      <c r="I6" s="124"/>
      <c r="J6" s="124"/>
    </row>
    <row r="7" spans="1:19" ht="29.25" customHeight="1">
      <c r="A7" s="1190" t="s">
        <v>73</v>
      </c>
      <c r="B7" s="1190" t="s">
        <v>74</v>
      </c>
      <c r="C7" s="1190" t="s">
        <v>75</v>
      </c>
      <c r="D7" s="1190" t="s">
        <v>168</v>
      </c>
      <c r="E7" s="1190"/>
      <c r="F7" s="1190"/>
      <c r="G7" s="1190"/>
      <c r="H7" s="1190"/>
      <c r="I7" s="849" t="s">
        <v>264</v>
      </c>
      <c r="J7" s="1190" t="s">
        <v>76</v>
      </c>
      <c r="K7" s="1190" t="s">
        <v>242</v>
      </c>
    </row>
    <row r="8" spans="1:19" ht="34.15" customHeight="1">
      <c r="A8" s="1190"/>
      <c r="B8" s="1190"/>
      <c r="C8" s="1190"/>
      <c r="D8" s="1190" t="s">
        <v>78</v>
      </c>
      <c r="E8" s="1190" t="s">
        <v>79</v>
      </c>
      <c r="F8" s="1190"/>
      <c r="G8" s="1190"/>
      <c r="H8" s="849" t="s">
        <v>80</v>
      </c>
      <c r="I8" s="1191"/>
      <c r="J8" s="1190"/>
      <c r="K8" s="1190"/>
      <c r="R8" s="45"/>
      <c r="S8" s="45"/>
    </row>
    <row r="9" spans="1:19" ht="33.75" customHeight="1">
      <c r="A9" s="1190"/>
      <c r="B9" s="1190"/>
      <c r="C9" s="1190"/>
      <c r="D9" s="1190"/>
      <c r="E9" s="595" t="s">
        <v>81</v>
      </c>
      <c r="F9" s="595" t="s">
        <v>82</v>
      </c>
      <c r="G9" s="595" t="s">
        <v>18</v>
      </c>
      <c r="H9" s="850"/>
      <c r="I9" s="850"/>
      <c r="J9" s="1190"/>
      <c r="K9" s="1190"/>
    </row>
    <row r="10" spans="1:19" s="47" customFormat="1" ht="17.100000000000001" customHeight="1">
      <c r="A10" s="595">
        <v>1</v>
      </c>
      <c r="B10" s="595">
        <v>2</v>
      </c>
      <c r="C10" s="595">
        <v>3</v>
      </c>
      <c r="D10" s="595">
        <v>4</v>
      </c>
      <c r="E10" s="595">
        <v>5</v>
      </c>
      <c r="F10" s="595">
        <v>6</v>
      </c>
      <c r="G10" s="595">
        <v>7</v>
      </c>
      <c r="H10" s="595">
        <v>8</v>
      </c>
      <c r="I10" s="595">
        <v>9</v>
      </c>
      <c r="J10" s="595">
        <v>10</v>
      </c>
      <c r="K10" s="595">
        <v>11</v>
      </c>
    </row>
    <row r="11" spans="1:19" ht="17.100000000000001" customHeight="1">
      <c r="A11" s="48">
        <v>1</v>
      </c>
      <c r="B11" s="49" t="s">
        <v>894</v>
      </c>
      <c r="C11" s="43">
        <v>30</v>
      </c>
      <c r="D11" s="279">
        <v>0</v>
      </c>
      <c r="E11" s="279">
        <v>5</v>
      </c>
      <c r="F11" s="279">
        <v>1</v>
      </c>
      <c r="G11" s="279">
        <f>E11+F11</f>
        <v>6</v>
      </c>
      <c r="H11" s="279">
        <f>D11+G11</f>
        <v>6</v>
      </c>
      <c r="I11" s="43">
        <v>30</v>
      </c>
      <c r="J11" s="279">
        <f>C11-H11</f>
        <v>24</v>
      </c>
      <c r="K11" s="42"/>
    </row>
    <row r="12" spans="1:19" ht="17.100000000000001" customHeight="1">
      <c r="A12" s="48">
        <v>2</v>
      </c>
      <c r="B12" s="49" t="s">
        <v>895</v>
      </c>
      <c r="C12" s="43">
        <v>31</v>
      </c>
      <c r="D12" s="279">
        <v>24</v>
      </c>
      <c r="E12" s="279">
        <v>4</v>
      </c>
      <c r="F12" s="279">
        <v>0</v>
      </c>
      <c r="G12" s="279">
        <f t="shared" ref="G12:G22" si="0">E12+F12</f>
        <v>4</v>
      </c>
      <c r="H12" s="279">
        <f t="shared" ref="H12:H22" si="1">D12+G12</f>
        <v>28</v>
      </c>
      <c r="I12" s="43">
        <v>31</v>
      </c>
      <c r="J12" s="279">
        <f t="shared" ref="J12:J22" si="2">C12-H12</f>
        <v>3</v>
      </c>
      <c r="K12" s="42"/>
    </row>
    <row r="13" spans="1:19" ht="17.100000000000001" customHeight="1">
      <c r="A13" s="48">
        <v>3</v>
      </c>
      <c r="B13" s="49" t="s">
        <v>896</v>
      </c>
      <c r="C13" s="43">
        <v>30</v>
      </c>
      <c r="D13" s="279">
        <v>14</v>
      </c>
      <c r="E13" s="279">
        <v>4</v>
      </c>
      <c r="F13" s="279">
        <v>0</v>
      </c>
      <c r="G13" s="279">
        <f t="shared" si="0"/>
        <v>4</v>
      </c>
      <c r="H13" s="279">
        <f t="shared" si="1"/>
        <v>18</v>
      </c>
      <c r="I13" s="43">
        <v>30</v>
      </c>
      <c r="J13" s="279">
        <f t="shared" si="2"/>
        <v>12</v>
      </c>
      <c r="K13" s="42"/>
    </row>
    <row r="14" spans="1:19" ht="17.100000000000001" customHeight="1">
      <c r="A14" s="48">
        <v>4</v>
      </c>
      <c r="B14" s="49" t="s">
        <v>897</v>
      </c>
      <c r="C14" s="43">
        <v>31</v>
      </c>
      <c r="D14" s="279">
        <v>0</v>
      </c>
      <c r="E14" s="279">
        <v>5</v>
      </c>
      <c r="F14" s="279">
        <v>1</v>
      </c>
      <c r="G14" s="279">
        <f t="shared" si="0"/>
        <v>6</v>
      </c>
      <c r="H14" s="279">
        <f t="shared" si="1"/>
        <v>6</v>
      </c>
      <c r="I14" s="43">
        <v>31</v>
      </c>
      <c r="J14" s="279">
        <f t="shared" si="2"/>
        <v>25</v>
      </c>
      <c r="K14" s="42"/>
    </row>
    <row r="15" spans="1:19" ht="17.100000000000001" customHeight="1">
      <c r="A15" s="48">
        <v>5</v>
      </c>
      <c r="B15" s="49" t="s">
        <v>898</v>
      </c>
      <c r="C15" s="43">
        <v>31</v>
      </c>
      <c r="D15" s="279">
        <v>0</v>
      </c>
      <c r="E15" s="279">
        <v>4</v>
      </c>
      <c r="F15" s="279">
        <v>1</v>
      </c>
      <c r="G15" s="279">
        <f t="shared" si="0"/>
        <v>5</v>
      </c>
      <c r="H15" s="279">
        <f t="shared" si="1"/>
        <v>5</v>
      </c>
      <c r="I15" s="43">
        <v>31</v>
      </c>
      <c r="J15" s="279">
        <f t="shared" si="2"/>
        <v>26</v>
      </c>
      <c r="K15" s="42"/>
    </row>
    <row r="16" spans="1:19" s="47" customFormat="1" ht="17.100000000000001" customHeight="1">
      <c r="A16" s="48">
        <v>6</v>
      </c>
      <c r="B16" s="49" t="s">
        <v>899</v>
      </c>
      <c r="C16" s="48">
        <v>30</v>
      </c>
      <c r="D16" s="280">
        <v>0</v>
      </c>
      <c r="E16" s="280">
        <v>5</v>
      </c>
      <c r="F16" s="280">
        <v>2</v>
      </c>
      <c r="G16" s="279">
        <f t="shared" si="0"/>
        <v>7</v>
      </c>
      <c r="H16" s="279">
        <f t="shared" si="1"/>
        <v>7</v>
      </c>
      <c r="I16" s="48">
        <v>30</v>
      </c>
      <c r="J16" s="279">
        <f t="shared" si="2"/>
        <v>23</v>
      </c>
      <c r="K16" s="49"/>
    </row>
    <row r="17" spans="1:11" s="47" customFormat="1" ht="17.100000000000001" customHeight="1">
      <c r="A17" s="48">
        <v>7</v>
      </c>
      <c r="B17" s="49" t="s">
        <v>900</v>
      </c>
      <c r="C17" s="48">
        <v>31</v>
      </c>
      <c r="D17" s="280">
        <v>9</v>
      </c>
      <c r="E17" s="280">
        <v>4</v>
      </c>
      <c r="F17" s="280">
        <v>1</v>
      </c>
      <c r="G17" s="279">
        <f t="shared" si="0"/>
        <v>5</v>
      </c>
      <c r="H17" s="279">
        <f t="shared" si="1"/>
        <v>14</v>
      </c>
      <c r="I17" s="48">
        <v>31</v>
      </c>
      <c r="J17" s="279">
        <f t="shared" si="2"/>
        <v>17</v>
      </c>
      <c r="K17" s="49"/>
    </row>
    <row r="18" spans="1:11" s="47" customFormat="1" ht="17.100000000000001" customHeight="1">
      <c r="A18" s="48">
        <v>8</v>
      </c>
      <c r="B18" s="49" t="s">
        <v>901</v>
      </c>
      <c r="C18" s="48">
        <v>30</v>
      </c>
      <c r="D18" s="280">
        <v>0</v>
      </c>
      <c r="E18" s="280">
        <v>4</v>
      </c>
      <c r="F18" s="280">
        <v>6</v>
      </c>
      <c r="G18" s="279">
        <f t="shared" si="0"/>
        <v>10</v>
      </c>
      <c r="H18" s="279">
        <f t="shared" si="1"/>
        <v>10</v>
      </c>
      <c r="I18" s="48">
        <v>30</v>
      </c>
      <c r="J18" s="279">
        <f t="shared" si="2"/>
        <v>20</v>
      </c>
      <c r="K18" s="49"/>
    </row>
    <row r="19" spans="1:11" s="47" customFormat="1" ht="17.100000000000001" customHeight="1">
      <c r="A19" s="48">
        <v>9</v>
      </c>
      <c r="B19" s="49" t="s">
        <v>902</v>
      </c>
      <c r="C19" s="48">
        <v>31</v>
      </c>
      <c r="D19" s="280">
        <v>7</v>
      </c>
      <c r="E19" s="280">
        <v>5</v>
      </c>
      <c r="F19" s="280">
        <v>0</v>
      </c>
      <c r="G19" s="279">
        <f t="shared" si="0"/>
        <v>5</v>
      </c>
      <c r="H19" s="279">
        <f t="shared" si="1"/>
        <v>12</v>
      </c>
      <c r="I19" s="48">
        <v>31</v>
      </c>
      <c r="J19" s="279">
        <f t="shared" si="2"/>
        <v>19</v>
      </c>
      <c r="K19" s="49"/>
    </row>
    <row r="20" spans="1:11" s="47" customFormat="1" ht="17.100000000000001" customHeight="1">
      <c r="A20" s="48">
        <v>10</v>
      </c>
      <c r="B20" s="49" t="s">
        <v>903</v>
      </c>
      <c r="C20" s="48">
        <v>31</v>
      </c>
      <c r="D20" s="280">
        <v>0</v>
      </c>
      <c r="E20" s="280">
        <v>4</v>
      </c>
      <c r="F20" s="280">
        <v>4</v>
      </c>
      <c r="G20" s="279">
        <f t="shared" si="0"/>
        <v>8</v>
      </c>
      <c r="H20" s="279">
        <f t="shared" si="1"/>
        <v>8</v>
      </c>
      <c r="I20" s="48">
        <v>31</v>
      </c>
      <c r="J20" s="279">
        <f t="shared" si="2"/>
        <v>23</v>
      </c>
      <c r="K20" s="49"/>
    </row>
    <row r="21" spans="1:11" s="47" customFormat="1" ht="17.100000000000001" customHeight="1">
      <c r="A21" s="48">
        <v>11</v>
      </c>
      <c r="B21" s="49" t="s">
        <v>904</v>
      </c>
      <c r="C21" s="48">
        <v>28</v>
      </c>
      <c r="D21" s="280">
        <v>0</v>
      </c>
      <c r="E21" s="280">
        <v>4</v>
      </c>
      <c r="F21" s="280">
        <v>0</v>
      </c>
      <c r="G21" s="279">
        <f t="shared" si="0"/>
        <v>4</v>
      </c>
      <c r="H21" s="279">
        <f t="shared" si="1"/>
        <v>4</v>
      </c>
      <c r="I21" s="48">
        <v>28</v>
      </c>
      <c r="J21" s="279">
        <f t="shared" si="2"/>
        <v>24</v>
      </c>
      <c r="K21" s="49"/>
    </row>
    <row r="22" spans="1:11" s="47" customFormat="1" ht="17.100000000000001" customHeight="1">
      <c r="A22" s="48">
        <v>12</v>
      </c>
      <c r="B22" s="49" t="s">
        <v>905</v>
      </c>
      <c r="C22" s="48">
        <v>31</v>
      </c>
      <c r="D22" s="280">
        <v>0</v>
      </c>
      <c r="E22" s="280">
        <v>5</v>
      </c>
      <c r="F22" s="280">
        <v>3</v>
      </c>
      <c r="G22" s="279">
        <f t="shared" si="0"/>
        <v>8</v>
      </c>
      <c r="H22" s="279">
        <f t="shared" si="1"/>
        <v>8</v>
      </c>
      <c r="I22" s="48">
        <v>31</v>
      </c>
      <c r="J22" s="279">
        <f t="shared" si="2"/>
        <v>23</v>
      </c>
      <c r="K22" s="49"/>
    </row>
    <row r="23" spans="1:11" s="47" customFormat="1" ht="17.100000000000001" customHeight="1">
      <c r="A23" s="597"/>
      <c r="B23" s="598" t="s">
        <v>18</v>
      </c>
      <c r="C23" s="600">
        <f>SUM(C11:C22)</f>
        <v>365</v>
      </c>
      <c r="D23" s="600">
        <f t="shared" ref="D23:K23" si="3">SUM(D11:D22)</f>
        <v>54</v>
      </c>
      <c r="E23" s="600">
        <f t="shared" si="3"/>
        <v>53</v>
      </c>
      <c r="F23" s="600">
        <f t="shared" si="3"/>
        <v>19</v>
      </c>
      <c r="G23" s="600">
        <f t="shared" si="3"/>
        <v>72</v>
      </c>
      <c r="H23" s="600">
        <f t="shared" si="3"/>
        <v>126</v>
      </c>
      <c r="I23" s="600">
        <f t="shared" si="3"/>
        <v>365</v>
      </c>
      <c r="J23" s="600">
        <f t="shared" si="3"/>
        <v>239</v>
      </c>
      <c r="K23" s="598">
        <f t="shared" si="3"/>
        <v>0</v>
      </c>
    </row>
    <row r="24" spans="1:11" s="47" customFormat="1" ht="11.25" customHeight="1">
      <c r="A24" s="50"/>
      <c r="B24" s="51"/>
      <c r="C24" s="52"/>
      <c r="D24" s="50"/>
      <c r="E24" s="50"/>
      <c r="F24" s="50"/>
      <c r="G24" s="50"/>
      <c r="H24" s="50"/>
      <c r="I24" s="50"/>
      <c r="J24" s="50"/>
    </row>
    <row r="25" spans="1:11" ht="15">
      <c r="A25" s="44" t="s">
        <v>107</v>
      </c>
      <c r="B25" s="44"/>
      <c r="C25" s="44"/>
      <c r="D25" s="44"/>
      <c r="E25" s="44"/>
      <c r="F25" s="44"/>
      <c r="G25" s="44"/>
      <c r="H25" s="44"/>
      <c r="I25" s="44"/>
      <c r="J25" s="44"/>
    </row>
    <row r="26" spans="1:11" ht="15">
      <c r="A26" s="44"/>
      <c r="B26" s="44"/>
      <c r="C26" s="44"/>
      <c r="D26" s="44"/>
      <c r="E26" s="44"/>
      <c r="F26" s="44"/>
      <c r="G26" s="44"/>
      <c r="H26" s="44"/>
      <c r="I26" s="44"/>
      <c r="J26" s="44"/>
    </row>
    <row r="27" spans="1:11" ht="15">
      <c r="A27" s="44"/>
      <c r="B27" s="44"/>
      <c r="C27" s="44"/>
      <c r="D27" s="44"/>
      <c r="E27" s="44"/>
      <c r="F27" s="44"/>
      <c r="G27" s="44"/>
      <c r="H27" s="44"/>
      <c r="I27" s="44"/>
      <c r="J27" s="44"/>
    </row>
    <row r="28" spans="1:11">
      <c r="D28" s="41" t="s">
        <v>10</v>
      </c>
    </row>
    <row r="29" spans="1:11" ht="15">
      <c r="A29" s="44" t="s">
        <v>11</v>
      </c>
      <c r="B29" s="44"/>
      <c r="C29" s="44"/>
      <c r="D29" s="44"/>
      <c r="E29" s="44"/>
      <c r="F29" s="44"/>
      <c r="G29" s="44"/>
      <c r="H29" s="44"/>
      <c r="I29" s="44"/>
      <c r="J29" s="122" t="s">
        <v>12</v>
      </c>
    </row>
    <row r="30" spans="1:11" ht="15">
      <c r="A30" s="1189" t="s">
        <v>13</v>
      </c>
      <c r="B30" s="1189"/>
      <c r="C30" s="1189"/>
      <c r="D30" s="1189"/>
      <c r="E30" s="1189"/>
      <c r="F30" s="1189"/>
      <c r="G30" s="1189"/>
      <c r="H30" s="1189"/>
      <c r="I30" s="1189"/>
      <c r="J30" s="1189"/>
    </row>
    <row r="31" spans="1:11" ht="15">
      <c r="A31" s="1189" t="s">
        <v>19</v>
      </c>
      <c r="B31" s="1189"/>
      <c r="C31" s="1189"/>
      <c r="D31" s="1189"/>
      <c r="E31" s="1189"/>
      <c r="F31" s="1189"/>
      <c r="G31" s="1189"/>
      <c r="H31" s="1189"/>
      <c r="I31" s="1189"/>
      <c r="J31" s="1189"/>
    </row>
    <row r="32" spans="1:11" ht="15">
      <c r="A32" s="44"/>
      <c r="B32" s="44"/>
      <c r="C32" s="44"/>
      <c r="D32" s="44"/>
      <c r="E32" s="44"/>
      <c r="F32" s="44"/>
      <c r="G32" s="44"/>
      <c r="H32" s="44" t="s">
        <v>83</v>
      </c>
      <c r="I32" s="44"/>
      <c r="J32" s="44"/>
    </row>
  </sheetData>
  <mergeCells count="17">
    <mergeCell ref="K7:K9"/>
    <mergeCell ref="H8:H9"/>
    <mergeCell ref="C1:H1"/>
    <mergeCell ref="A2:J2"/>
    <mergeCell ref="A3:J3"/>
    <mergeCell ref="A5:J5"/>
    <mergeCell ref="A6:B6"/>
    <mergeCell ref="A30:J30"/>
    <mergeCell ref="A31:J31"/>
    <mergeCell ref="A7:A9"/>
    <mergeCell ref="B7:B9"/>
    <mergeCell ref="C7:C9"/>
    <mergeCell ref="D7:H7"/>
    <mergeCell ref="J7:J9"/>
    <mergeCell ref="D8:D9"/>
    <mergeCell ref="E8:G8"/>
    <mergeCell ref="I7:I9"/>
  </mergeCells>
  <phoneticPr fontId="0" type="noConversion"/>
  <printOptions horizontalCentered="1"/>
  <pageMargins left="0.70866141732283472" right="0.70866141732283472" top="0.23622047244094491" bottom="0" header="0.31496062992125984" footer="0.31496062992125984"/>
  <pageSetup paperSize="9" scale="95" orientation="landscape" r:id="rId1"/>
  <drawing r:id="rId2"/>
</worksheet>
</file>

<file path=xl/worksheets/sheet57.xml><?xml version="1.0" encoding="utf-8"?>
<worksheet xmlns="http://schemas.openxmlformats.org/spreadsheetml/2006/main" xmlns:r="http://schemas.openxmlformats.org/officeDocument/2006/relationships">
  <sheetPr>
    <pageSetUpPr fitToPage="1"/>
  </sheetPr>
  <dimension ref="A1:R61"/>
  <sheetViews>
    <sheetView topLeftCell="A22" zoomScaleSheetLayoutView="100" workbookViewId="0">
      <selection activeCell="E27" sqref="E27"/>
    </sheetView>
  </sheetViews>
  <sheetFormatPr defaultRowHeight="12.75"/>
  <cols>
    <col min="1" max="1" width="5.5703125" style="199" customWidth="1"/>
    <col min="2" max="2" width="16.42578125" style="199" customWidth="1"/>
    <col min="3" max="3" width="10.28515625" style="199" customWidth="1"/>
    <col min="4" max="4" width="8.42578125" style="199" customWidth="1"/>
    <col min="5" max="5" width="13.28515625" style="199" customWidth="1"/>
    <col min="6" max="6" width="9.85546875" style="199" customWidth="1"/>
    <col min="7" max="7" width="10.85546875" style="199" customWidth="1"/>
    <col min="8" max="8" width="12.85546875" style="199" customWidth="1"/>
    <col min="9" max="9" width="10.28515625" style="189" customWidth="1"/>
    <col min="10" max="10" width="9.140625" style="189" customWidth="1"/>
    <col min="11" max="11" width="8" style="189" customWidth="1"/>
    <col min="12" max="12" width="12" style="189" customWidth="1"/>
    <col min="13" max="13" width="9.85546875" style="189" customWidth="1"/>
    <col min="14" max="16" width="9.5703125" style="189" customWidth="1"/>
    <col min="17" max="17" width="11.5703125" style="189" customWidth="1"/>
    <col min="18" max="18" width="12.85546875" style="189" customWidth="1"/>
    <col min="19" max="16384" width="9.140625" style="189"/>
  </cols>
  <sheetData>
    <row r="1" spans="1:18" ht="15">
      <c r="G1" s="1201"/>
      <c r="H1" s="1201"/>
      <c r="I1" s="1201"/>
      <c r="J1" s="199"/>
      <c r="K1" s="199"/>
      <c r="L1" s="199"/>
      <c r="M1" s="199"/>
      <c r="N1" s="199"/>
      <c r="O1" s="199"/>
      <c r="P1" s="199"/>
      <c r="Q1" s="652" t="s">
        <v>577</v>
      </c>
      <c r="R1" s="643"/>
    </row>
    <row r="2" spans="1:18" ht="15.75">
      <c r="A2" s="1204" t="s">
        <v>0</v>
      </c>
      <c r="B2" s="1204"/>
      <c r="C2" s="1204"/>
      <c r="D2" s="1204"/>
      <c r="E2" s="1204"/>
      <c r="F2" s="1204"/>
      <c r="G2" s="1204"/>
      <c r="H2" s="1204"/>
      <c r="I2" s="1204"/>
      <c r="J2" s="1204"/>
      <c r="K2" s="1204"/>
      <c r="L2" s="1204"/>
      <c r="M2" s="1204"/>
      <c r="N2" s="1204"/>
      <c r="O2" s="1204"/>
      <c r="P2" s="1204"/>
      <c r="Q2" s="1204"/>
      <c r="R2" s="1204"/>
    </row>
    <row r="3" spans="1:18" ht="18">
      <c r="A3" s="1196" t="s">
        <v>822</v>
      </c>
      <c r="B3" s="1196"/>
      <c r="C3" s="1196"/>
      <c r="D3" s="1196"/>
      <c r="E3" s="1196"/>
      <c r="F3" s="1196"/>
      <c r="G3" s="1196"/>
      <c r="H3" s="1196"/>
      <c r="I3" s="1196"/>
      <c r="J3" s="1196"/>
      <c r="K3" s="1196"/>
      <c r="L3" s="1196"/>
      <c r="M3" s="1196"/>
      <c r="N3" s="1196"/>
      <c r="O3" s="1196"/>
      <c r="P3" s="1196"/>
      <c r="Q3" s="1196"/>
      <c r="R3" s="1196"/>
    </row>
    <row r="4" spans="1:18" ht="12.75" customHeight="1">
      <c r="A4" s="1203" t="s">
        <v>907</v>
      </c>
      <c r="B4" s="1203"/>
      <c r="C4" s="1203"/>
      <c r="D4" s="1203"/>
      <c r="E4" s="1203"/>
      <c r="F4" s="1203"/>
      <c r="G4" s="1203"/>
      <c r="H4" s="1203"/>
      <c r="I4" s="1203"/>
      <c r="J4" s="1203"/>
      <c r="K4" s="1203"/>
      <c r="L4" s="1203"/>
      <c r="M4" s="1203"/>
      <c r="N4" s="1203"/>
      <c r="O4" s="1203"/>
      <c r="P4" s="1203"/>
      <c r="Q4" s="1203"/>
      <c r="R4" s="1203"/>
    </row>
    <row r="5" spans="1:18" s="190" customFormat="1" ht="7.5" customHeight="1">
      <c r="A5" s="1203"/>
      <c r="B5" s="1203"/>
      <c r="C5" s="1203"/>
      <c r="D5" s="1203"/>
      <c r="E5" s="1203"/>
      <c r="F5" s="1203"/>
      <c r="G5" s="1203"/>
      <c r="H5" s="1203"/>
      <c r="I5" s="1203"/>
      <c r="J5" s="1203"/>
      <c r="K5" s="1203"/>
      <c r="L5" s="1203"/>
      <c r="M5" s="1203"/>
      <c r="N5" s="1203"/>
      <c r="O5" s="1203"/>
      <c r="P5" s="1203"/>
      <c r="Q5" s="1203"/>
      <c r="R5" s="1203"/>
    </row>
    <row r="6" spans="1:18">
      <c r="A6" s="1202"/>
      <c r="B6" s="1202"/>
      <c r="C6" s="1202"/>
      <c r="D6" s="1202"/>
      <c r="E6" s="1202"/>
      <c r="F6" s="1202"/>
      <c r="G6" s="1202"/>
      <c r="H6" s="1202"/>
      <c r="I6" s="1202"/>
      <c r="J6" s="1202"/>
      <c r="K6" s="1202"/>
      <c r="L6" s="1202"/>
      <c r="M6" s="1202"/>
      <c r="N6" s="1202"/>
      <c r="O6" s="1202"/>
      <c r="P6" s="1202"/>
      <c r="Q6" s="1202"/>
      <c r="R6" s="1202"/>
    </row>
    <row r="7" spans="1:18">
      <c r="A7" s="1199" t="s">
        <v>693</v>
      </c>
      <c r="B7" s="1199"/>
      <c r="H7" s="200"/>
      <c r="I7" s="199"/>
      <c r="J7" s="199"/>
      <c r="K7" s="199"/>
      <c r="L7" s="1198"/>
      <c r="M7" s="1198"/>
      <c r="N7" s="1198"/>
      <c r="O7" s="1198"/>
      <c r="P7" s="1198"/>
      <c r="Q7" s="1198"/>
      <c r="R7" s="1198"/>
    </row>
    <row r="8" spans="1:18" ht="30.75" customHeight="1">
      <c r="A8" s="893" t="s">
        <v>2</v>
      </c>
      <c r="B8" s="893" t="s">
        <v>3</v>
      </c>
      <c r="C8" s="864" t="s">
        <v>528</v>
      </c>
      <c r="D8" s="865"/>
      <c r="E8" s="865"/>
      <c r="F8" s="865"/>
      <c r="G8" s="866"/>
      <c r="H8" s="960" t="s">
        <v>84</v>
      </c>
      <c r="I8" s="864" t="s">
        <v>85</v>
      </c>
      <c r="J8" s="865"/>
      <c r="K8" s="865"/>
      <c r="L8" s="866"/>
      <c r="M8" s="864" t="s">
        <v>908</v>
      </c>
      <c r="N8" s="865"/>
      <c r="O8" s="865"/>
      <c r="P8" s="865"/>
      <c r="Q8" s="865"/>
      <c r="R8" s="866"/>
    </row>
    <row r="9" spans="1:18" ht="44.45" customHeight="1">
      <c r="A9" s="893"/>
      <c r="B9" s="893"/>
      <c r="C9" s="554" t="s">
        <v>5</v>
      </c>
      <c r="D9" s="554" t="s">
        <v>6</v>
      </c>
      <c r="E9" s="554" t="s">
        <v>387</v>
      </c>
      <c r="F9" s="553" t="s">
        <v>101</v>
      </c>
      <c r="G9" s="553" t="s">
        <v>243</v>
      </c>
      <c r="H9" s="962"/>
      <c r="I9" s="554" t="s">
        <v>190</v>
      </c>
      <c r="J9" s="554" t="s">
        <v>119</v>
      </c>
      <c r="K9" s="554" t="s">
        <v>120</v>
      </c>
      <c r="L9" s="554" t="s">
        <v>476</v>
      </c>
      <c r="M9" s="554" t="s">
        <v>146</v>
      </c>
      <c r="N9" s="711" t="s">
        <v>946</v>
      </c>
      <c r="O9" s="621" t="s">
        <v>910</v>
      </c>
      <c r="P9" s="621" t="s">
        <v>911</v>
      </c>
      <c r="Q9" s="621" t="s">
        <v>912</v>
      </c>
      <c r="R9" s="621" t="s">
        <v>913</v>
      </c>
    </row>
    <row r="10" spans="1:18" s="191" customFormat="1">
      <c r="A10" s="554">
        <v>1</v>
      </c>
      <c r="B10" s="554">
        <v>2</v>
      </c>
      <c r="C10" s="554">
        <v>3</v>
      </c>
      <c r="D10" s="554">
        <v>4</v>
      </c>
      <c r="E10" s="554">
        <v>5</v>
      </c>
      <c r="F10" s="554">
        <v>6</v>
      </c>
      <c r="G10" s="554">
        <v>7</v>
      </c>
      <c r="H10" s="554">
        <v>8</v>
      </c>
      <c r="I10" s="554">
        <v>9</v>
      </c>
      <c r="J10" s="554">
        <v>10</v>
      </c>
      <c r="K10" s="554">
        <v>11</v>
      </c>
      <c r="L10" s="554">
        <v>12</v>
      </c>
      <c r="M10" s="554">
        <v>13</v>
      </c>
      <c r="N10" s="554">
        <v>14</v>
      </c>
      <c r="O10" s="621">
        <v>15</v>
      </c>
      <c r="P10" s="621">
        <v>16</v>
      </c>
      <c r="Q10" s="621">
        <v>17</v>
      </c>
      <c r="R10" s="621">
        <v>18</v>
      </c>
    </row>
    <row r="11" spans="1:18" s="191" customFormat="1">
      <c r="A11" s="84">
        <v>1</v>
      </c>
      <c r="B11" s="228" t="s">
        <v>694</v>
      </c>
      <c r="C11" s="292">
        <v>80664</v>
      </c>
      <c r="D11" s="292">
        <v>156</v>
      </c>
      <c r="E11" s="292">
        <v>0</v>
      </c>
      <c r="F11" s="292">
        <v>0</v>
      </c>
      <c r="G11" s="292">
        <f>C11+D11+E11+F11</f>
        <v>80820</v>
      </c>
      <c r="H11" s="291">
        <v>239</v>
      </c>
      <c r="I11" s="319">
        <f>J11</f>
        <v>1931.598</v>
      </c>
      <c r="J11" s="319">
        <f>G11*H11*100/1000000</f>
        <v>1931.598</v>
      </c>
      <c r="K11" s="319">
        <v>0</v>
      </c>
      <c r="L11" s="319">
        <v>0</v>
      </c>
      <c r="M11" s="319">
        <f>N11</f>
        <v>161.63999999999999</v>
      </c>
      <c r="N11" s="319">
        <f>G11*50*40/1000000</f>
        <v>161.63999999999999</v>
      </c>
      <c r="O11" s="319">
        <v>0</v>
      </c>
      <c r="P11" s="319">
        <v>0</v>
      </c>
      <c r="Q11" s="319">
        <v>0</v>
      </c>
      <c r="R11" s="319">
        <v>0</v>
      </c>
    </row>
    <row r="12" spans="1:18" s="191" customFormat="1">
      <c r="A12" s="84">
        <v>2</v>
      </c>
      <c r="B12" s="228" t="s">
        <v>695</v>
      </c>
      <c r="C12" s="292">
        <v>170763</v>
      </c>
      <c r="D12" s="292">
        <v>0</v>
      </c>
      <c r="E12" s="292">
        <v>0</v>
      </c>
      <c r="F12" s="292">
        <v>545</v>
      </c>
      <c r="G12" s="292">
        <f t="shared" ref="G12:G40" si="0">C12+D12+E12+F12</f>
        <v>171308</v>
      </c>
      <c r="H12" s="291">
        <v>239</v>
      </c>
      <c r="I12" s="319">
        <f t="shared" ref="I12:I40" si="1">J12</f>
        <v>4094.2611999999999</v>
      </c>
      <c r="J12" s="319">
        <f t="shared" ref="J12:J40" si="2">G12*H12*100/1000000</f>
        <v>4094.2611999999999</v>
      </c>
      <c r="K12" s="319">
        <v>0</v>
      </c>
      <c r="L12" s="319">
        <v>0</v>
      </c>
      <c r="M12" s="319">
        <f t="shared" ref="M12:M40" si="3">N12</f>
        <v>342.61599999999999</v>
      </c>
      <c r="N12" s="319">
        <f t="shared" ref="N12:N40" si="4">G12*50*40/1000000</f>
        <v>342.61599999999999</v>
      </c>
      <c r="O12" s="319">
        <v>0</v>
      </c>
      <c r="P12" s="319">
        <v>0</v>
      </c>
      <c r="Q12" s="319">
        <v>0</v>
      </c>
      <c r="R12" s="319">
        <v>0</v>
      </c>
    </row>
    <row r="13" spans="1:18" s="191" customFormat="1">
      <c r="A13" s="84">
        <v>3</v>
      </c>
      <c r="B13" s="228" t="s">
        <v>696</v>
      </c>
      <c r="C13" s="292">
        <v>89937</v>
      </c>
      <c r="D13" s="292">
        <v>294</v>
      </c>
      <c r="E13" s="292">
        <v>0</v>
      </c>
      <c r="F13" s="292">
        <v>0</v>
      </c>
      <c r="G13" s="292">
        <f t="shared" si="0"/>
        <v>90231</v>
      </c>
      <c r="H13" s="291">
        <v>239</v>
      </c>
      <c r="I13" s="319">
        <f t="shared" si="1"/>
        <v>2156.5209</v>
      </c>
      <c r="J13" s="319">
        <f t="shared" si="2"/>
        <v>2156.5209</v>
      </c>
      <c r="K13" s="319">
        <v>0</v>
      </c>
      <c r="L13" s="319">
        <v>0</v>
      </c>
      <c r="M13" s="319">
        <f t="shared" si="3"/>
        <v>180.46199999999999</v>
      </c>
      <c r="N13" s="319">
        <f t="shared" si="4"/>
        <v>180.46199999999999</v>
      </c>
      <c r="O13" s="319">
        <v>0</v>
      </c>
      <c r="P13" s="319">
        <v>0</v>
      </c>
      <c r="Q13" s="319">
        <v>0</v>
      </c>
      <c r="R13" s="319">
        <v>0</v>
      </c>
    </row>
    <row r="14" spans="1:18" s="191" customFormat="1">
      <c r="A14" s="84">
        <v>4</v>
      </c>
      <c r="B14" s="228" t="s">
        <v>697</v>
      </c>
      <c r="C14" s="292">
        <v>109213</v>
      </c>
      <c r="D14" s="292">
        <v>1330</v>
      </c>
      <c r="E14" s="292">
        <v>0</v>
      </c>
      <c r="F14" s="292">
        <v>357</v>
      </c>
      <c r="G14" s="292">
        <f t="shared" si="0"/>
        <v>110900</v>
      </c>
      <c r="H14" s="291">
        <v>239</v>
      </c>
      <c r="I14" s="319">
        <f t="shared" si="1"/>
        <v>2650.51</v>
      </c>
      <c r="J14" s="319">
        <f t="shared" si="2"/>
        <v>2650.51</v>
      </c>
      <c r="K14" s="319">
        <v>0</v>
      </c>
      <c r="L14" s="319">
        <v>0</v>
      </c>
      <c r="M14" s="319">
        <f t="shared" si="3"/>
        <v>221.8</v>
      </c>
      <c r="N14" s="319">
        <f t="shared" si="4"/>
        <v>221.8</v>
      </c>
      <c r="O14" s="319">
        <v>0</v>
      </c>
      <c r="P14" s="319">
        <v>0</v>
      </c>
      <c r="Q14" s="319">
        <v>0</v>
      </c>
      <c r="R14" s="319">
        <v>0</v>
      </c>
    </row>
    <row r="15" spans="1:18" s="191" customFormat="1">
      <c r="A15" s="84">
        <v>5</v>
      </c>
      <c r="B15" s="228" t="s">
        <v>698</v>
      </c>
      <c r="C15" s="385">
        <v>131219</v>
      </c>
      <c r="D15" s="292">
        <v>0</v>
      </c>
      <c r="E15" s="292">
        <v>0</v>
      </c>
      <c r="F15" s="292">
        <v>0</v>
      </c>
      <c r="G15" s="292">
        <f t="shared" si="0"/>
        <v>131219</v>
      </c>
      <c r="H15" s="291">
        <v>239</v>
      </c>
      <c r="I15" s="319">
        <f t="shared" si="1"/>
        <v>3136.1341000000002</v>
      </c>
      <c r="J15" s="319">
        <f t="shared" si="2"/>
        <v>3136.1341000000002</v>
      </c>
      <c r="K15" s="319">
        <v>0</v>
      </c>
      <c r="L15" s="319">
        <v>0</v>
      </c>
      <c r="M15" s="319">
        <f t="shared" si="3"/>
        <v>262.43799999999999</v>
      </c>
      <c r="N15" s="319">
        <f t="shared" si="4"/>
        <v>262.43799999999999</v>
      </c>
      <c r="O15" s="319">
        <v>0</v>
      </c>
      <c r="P15" s="319">
        <v>0</v>
      </c>
      <c r="Q15" s="319">
        <v>0</v>
      </c>
      <c r="R15" s="319">
        <v>0</v>
      </c>
    </row>
    <row r="16" spans="1:18" s="191" customFormat="1">
      <c r="A16" s="84">
        <v>6</v>
      </c>
      <c r="B16" s="228" t="s">
        <v>699</v>
      </c>
      <c r="C16" s="292">
        <v>35656</v>
      </c>
      <c r="D16" s="292">
        <v>0</v>
      </c>
      <c r="E16" s="292">
        <v>0</v>
      </c>
      <c r="F16" s="292">
        <v>0</v>
      </c>
      <c r="G16" s="292">
        <f t="shared" si="0"/>
        <v>35656</v>
      </c>
      <c r="H16" s="291">
        <v>239</v>
      </c>
      <c r="I16" s="319">
        <f t="shared" si="1"/>
        <v>852.17840000000001</v>
      </c>
      <c r="J16" s="319">
        <f t="shared" si="2"/>
        <v>852.17840000000001</v>
      </c>
      <c r="K16" s="319">
        <v>0</v>
      </c>
      <c r="L16" s="319">
        <v>0</v>
      </c>
      <c r="M16" s="319">
        <f t="shared" si="3"/>
        <v>71.311999999999998</v>
      </c>
      <c r="N16" s="319">
        <f t="shared" si="4"/>
        <v>71.311999999999998</v>
      </c>
      <c r="O16" s="319">
        <v>0</v>
      </c>
      <c r="P16" s="319">
        <v>0</v>
      </c>
      <c r="Q16" s="319">
        <v>0</v>
      </c>
      <c r="R16" s="319">
        <v>0</v>
      </c>
    </row>
    <row r="17" spans="1:18" s="191" customFormat="1">
      <c r="A17" s="84">
        <v>7</v>
      </c>
      <c r="B17" s="228" t="s">
        <v>700</v>
      </c>
      <c r="C17" s="292">
        <v>110484</v>
      </c>
      <c r="D17" s="292">
        <v>571</v>
      </c>
      <c r="E17" s="292">
        <v>0</v>
      </c>
      <c r="F17" s="292">
        <v>184</v>
      </c>
      <c r="G17" s="292">
        <f t="shared" si="0"/>
        <v>111239</v>
      </c>
      <c r="H17" s="291">
        <v>239</v>
      </c>
      <c r="I17" s="319">
        <f t="shared" si="1"/>
        <v>2658.6120999999998</v>
      </c>
      <c r="J17" s="319">
        <f t="shared" si="2"/>
        <v>2658.6120999999998</v>
      </c>
      <c r="K17" s="319">
        <v>0</v>
      </c>
      <c r="L17" s="319">
        <v>0</v>
      </c>
      <c r="M17" s="319">
        <f t="shared" si="3"/>
        <v>222.47800000000001</v>
      </c>
      <c r="N17" s="319">
        <f t="shared" si="4"/>
        <v>222.47800000000001</v>
      </c>
      <c r="O17" s="319">
        <v>0</v>
      </c>
      <c r="P17" s="319">
        <v>0</v>
      </c>
      <c r="Q17" s="319">
        <v>0</v>
      </c>
      <c r="R17" s="319">
        <v>0</v>
      </c>
    </row>
    <row r="18" spans="1:18" s="191" customFormat="1">
      <c r="A18" s="84">
        <v>8</v>
      </c>
      <c r="B18" s="228" t="s">
        <v>701</v>
      </c>
      <c r="C18" s="292">
        <v>20581</v>
      </c>
      <c r="D18" s="292">
        <v>0</v>
      </c>
      <c r="E18" s="292">
        <v>0</v>
      </c>
      <c r="F18" s="292">
        <v>0</v>
      </c>
      <c r="G18" s="292">
        <f t="shared" si="0"/>
        <v>20581</v>
      </c>
      <c r="H18" s="291">
        <v>239</v>
      </c>
      <c r="I18" s="319">
        <f t="shared" si="1"/>
        <v>491.88589999999999</v>
      </c>
      <c r="J18" s="319">
        <f t="shared" si="2"/>
        <v>491.88589999999999</v>
      </c>
      <c r="K18" s="319">
        <v>0</v>
      </c>
      <c r="L18" s="319">
        <v>0</v>
      </c>
      <c r="M18" s="319">
        <f t="shared" si="3"/>
        <v>41.161999999999999</v>
      </c>
      <c r="N18" s="319">
        <f t="shared" si="4"/>
        <v>41.161999999999999</v>
      </c>
      <c r="O18" s="319">
        <v>0</v>
      </c>
      <c r="P18" s="319">
        <v>0</v>
      </c>
      <c r="Q18" s="319">
        <v>0</v>
      </c>
      <c r="R18" s="319">
        <v>0</v>
      </c>
    </row>
    <row r="19" spans="1:18" s="191" customFormat="1">
      <c r="A19" s="84">
        <v>9</v>
      </c>
      <c r="B19" s="228" t="s">
        <v>702</v>
      </c>
      <c r="C19" s="292">
        <v>75054</v>
      </c>
      <c r="D19" s="292">
        <v>0</v>
      </c>
      <c r="E19" s="292">
        <v>0</v>
      </c>
      <c r="F19" s="292">
        <v>0</v>
      </c>
      <c r="G19" s="292">
        <f t="shared" si="0"/>
        <v>75054</v>
      </c>
      <c r="H19" s="291">
        <v>239</v>
      </c>
      <c r="I19" s="319">
        <f t="shared" si="1"/>
        <v>1793.7906</v>
      </c>
      <c r="J19" s="319">
        <f t="shared" si="2"/>
        <v>1793.7906</v>
      </c>
      <c r="K19" s="319">
        <v>0</v>
      </c>
      <c r="L19" s="319">
        <v>0</v>
      </c>
      <c r="M19" s="319">
        <f t="shared" si="3"/>
        <v>150.108</v>
      </c>
      <c r="N19" s="319">
        <f t="shared" si="4"/>
        <v>150.108</v>
      </c>
      <c r="O19" s="319">
        <v>0</v>
      </c>
      <c r="P19" s="319">
        <v>0</v>
      </c>
      <c r="Q19" s="319">
        <v>0</v>
      </c>
      <c r="R19" s="319">
        <v>0</v>
      </c>
    </row>
    <row r="20" spans="1:18" s="191" customFormat="1">
      <c r="A20" s="84">
        <v>10</v>
      </c>
      <c r="B20" s="228" t="s">
        <v>703</v>
      </c>
      <c r="C20" s="292">
        <v>52016</v>
      </c>
      <c r="D20" s="292">
        <v>325</v>
      </c>
      <c r="E20" s="292">
        <v>0</v>
      </c>
      <c r="F20" s="292">
        <v>0</v>
      </c>
      <c r="G20" s="292">
        <f t="shared" si="0"/>
        <v>52341</v>
      </c>
      <c r="H20" s="291">
        <v>239</v>
      </c>
      <c r="I20" s="319">
        <f t="shared" si="1"/>
        <v>1250.9499000000001</v>
      </c>
      <c r="J20" s="319">
        <f t="shared" si="2"/>
        <v>1250.9499000000001</v>
      </c>
      <c r="K20" s="319">
        <v>0</v>
      </c>
      <c r="L20" s="319">
        <v>0</v>
      </c>
      <c r="M20" s="319">
        <f t="shared" si="3"/>
        <v>104.682</v>
      </c>
      <c r="N20" s="319">
        <f t="shared" si="4"/>
        <v>104.682</v>
      </c>
      <c r="O20" s="319">
        <v>0</v>
      </c>
      <c r="P20" s="319">
        <v>0</v>
      </c>
      <c r="Q20" s="319">
        <v>0</v>
      </c>
      <c r="R20" s="319">
        <v>0</v>
      </c>
    </row>
    <row r="21" spans="1:18" s="191" customFormat="1">
      <c r="A21" s="84">
        <v>11</v>
      </c>
      <c r="B21" s="228" t="s">
        <v>704</v>
      </c>
      <c r="C21" s="292">
        <v>208481.00000000003</v>
      </c>
      <c r="D21" s="292">
        <v>631</v>
      </c>
      <c r="E21" s="292">
        <v>0</v>
      </c>
      <c r="F21" s="292">
        <v>0</v>
      </c>
      <c r="G21" s="292">
        <f t="shared" si="0"/>
        <v>209112.00000000003</v>
      </c>
      <c r="H21" s="291">
        <v>239</v>
      </c>
      <c r="I21" s="319">
        <f t="shared" si="1"/>
        <v>4997.7768000000005</v>
      </c>
      <c r="J21" s="319">
        <f t="shared" si="2"/>
        <v>4997.7768000000005</v>
      </c>
      <c r="K21" s="319">
        <v>0</v>
      </c>
      <c r="L21" s="319">
        <v>0</v>
      </c>
      <c r="M21" s="319">
        <f t="shared" si="3"/>
        <v>418.22400000000005</v>
      </c>
      <c r="N21" s="319">
        <f t="shared" si="4"/>
        <v>418.22400000000005</v>
      </c>
      <c r="O21" s="319">
        <v>0</v>
      </c>
      <c r="P21" s="319">
        <v>0</v>
      </c>
      <c r="Q21" s="319">
        <v>0</v>
      </c>
      <c r="R21" s="319">
        <v>0</v>
      </c>
    </row>
    <row r="22" spans="1:18" s="191" customFormat="1" ht="13.5" customHeight="1">
      <c r="A22" s="84">
        <v>12</v>
      </c>
      <c r="B22" s="228" t="s">
        <v>705</v>
      </c>
      <c r="C22" s="292">
        <v>48436</v>
      </c>
      <c r="D22" s="292">
        <v>682</v>
      </c>
      <c r="E22" s="292">
        <v>0</v>
      </c>
      <c r="F22" s="292">
        <v>57</v>
      </c>
      <c r="G22" s="292">
        <f t="shared" si="0"/>
        <v>49175</v>
      </c>
      <c r="H22" s="291">
        <v>239</v>
      </c>
      <c r="I22" s="319">
        <f t="shared" si="1"/>
        <v>1175.2825</v>
      </c>
      <c r="J22" s="319">
        <f t="shared" si="2"/>
        <v>1175.2825</v>
      </c>
      <c r="K22" s="319">
        <v>0</v>
      </c>
      <c r="L22" s="319">
        <v>0</v>
      </c>
      <c r="M22" s="319">
        <f t="shared" si="3"/>
        <v>98.35</v>
      </c>
      <c r="N22" s="319">
        <f t="shared" si="4"/>
        <v>98.35</v>
      </c>
      <c r="O22" s="319">
        <v>0</v>
      </c>
      <c r="P22" s="319">
        <v>0</v>
      </c>
      <c r="Q22" s="319">
        <v>0</v>
      </c>
      <c r="R22" s="319">
        <v>0</v>
      </c>
    </row>
    <row r="23" spans="1:18" s="191" customFormat="1">
      <c r="A23" s="84">
        <v>13</v>
      </c>
      <c r="B23" s="228" t="s">
        <v>706</v>
      </c>
      <c r="C23" s="292">
        <v>75508</v>
      </c>
      <c r="D23" s="292">
        <v>36000</v>
      </c>
      <c r="E23" s="292">
        <v>0</v>
      </c>
      <c r="F23" s="292">
        <v>1433</v>
      </c>
      <c r="G23" s="292">
        <f t="shared" si="0"/>
        <v>112941</v>
      </c>
      <c r="H23" s="291">
        <v>239</v>
      </c>
      <c r="I23" s="319">
        <f t="shared" si="1"/>
        <v>2699.2899000000002</v>
      </c>
      <c r="J23" s="319">
        <f t="shared" si="2"/>
        <v>2699.2899000000002</v>
      </c>
      <c r="K23" s="319">
        <v>0</v>
      </c>
      <c r="L23" s="319">
        <v>0</v>
      </c>
      <c r="M23" s="319">
        <f t="shared" si="3"/>
        <v>225.88200000000001</v>
      </c>
      <c r="N23" s="319">
        <f t="shared" si="4"/>
        <v>225.88200000000001</v>
      </c>
      <c r="O23" s="319">
        <v>0</v>
      </c>
      <c r="P23" s="319">
        <v>0</v>
      </c>
      <c r="Q23" s="319">
        <v>0</v>
      </c>
      <c r="R23" s="319">
        <v>0</v>
      </c>
    </row>
    <row r="24" spans="1:18" s="191" customFormat="1">
      <c r="A24" s="84">
        <v>14</v>
      </c>
      <c r="B24" s="228" t="s">
        <v>707</v>
      </c>
      <c r="C24" s="292">
        <v>28184</v>
      </c>
      <c r="D24" s="292">
        <v>352</v>
      </c>
      <c r="E24" s="292">
        <v>0</v>
      </c>
      <c r="F24" s="292">
        <v>0</v>
      </c>
      <c r="G24" s="292">
        <f t="shared" si="0"/>
        <v>28536</v>
      </c>
      <c r="H24" s="291">
        <v>239</v>
      </c>
      <c r="I24" s="319">
        <f t="shared" si="1"/>
        <v>682.0104</v>
      </c>
      <c r="J24" s="319">
        <f t="shared" si="2"/>
        <v>682.0104</v>
      </c>
      <c r="K24" s="319">
        <v>0</v>
      </c>
      <c r="L24" s="319">
        <v>0</v>
      </c>
      <c r="M24" s="319">
        <f t="shared" si="3"/>
        <v>57.072000000000003</v>
      </c>
      <c r="N24" s="319">
        <f t="shared" si="4"/>
        <v>57.072000000000003</v>
      </c>
      <c r="O24" s="319">
        <v>0</v>
      </c>
      <c r="P24" s="319">
        <v>0</v>
      </c>
      <c r="Q24" s="319">
        <v>0</v>
      </c>
      <c r="R24" s="319">
        <v>0</v>
      </c>
    </row>
    <row r="25" spans="1:18">
      <c r="A25" s="84">
        <v>15</v>
      </c>
      <c r="B25" s="228" t="s">
        <v>708</v>
      </c>
      <c r="C25" s="396">
        <v>130175</v>
      </c>
      <c r="D25" s="389">
        <v>0</v>
      </c>
      <c r="E25" s="389">
        <v>0</v>
      </c>
      <c r="F25" s="389">
        <v>0</v>
      </c>
      <c r="G25" s="292">
        <f t="shared" si="0"/>
        <v>130175</v>
      </c>
      <c r="H25" s="291">
        <v>239</v>
      </c>
      <c r="I25" s="319">
        <f t="shared" si="1"/>
        <v>3111.1824999999999</v>
      </c>
      <c r="J25" s="319">
        <f t="shared" si="2"/>
        <v>3111.1824999999999</v>
      </c>
      <c r="K25" s="319">
        <v>0</v>
      </c>
      <c r="L25" s="319">
        <v>0</v>
      </c>
      <c r="M25" s="319">
        <f t="shared" si="3"/>
        <v>260.35000000000002</v>
      </c>
      <c r="N25" s="319">
        <f t="shared" si="4"/>
        <v>260.35000000000002</v>
      </c>
      <c r="O25" s="319">
        <v>0</v>
      </c>
      <c r="P25" s="319">
        <v>0</v>
      </c>
      <c r="Q25" s="319">
        <v>0</v>
      </c>
      <c r="R25" s="319">
        <v>0</v>
      </c>
    </row>
    <row r="26" spans="1:18">
      <c r="A26" s="84">
        <v>16</v>
      </c>
      <c r="B26" s="230" t="s">
        <v>709</v>
      </c>
      <c r="C26" s="389">
        <v>81838</v>
      </c>
      <c r="D26" s="389">
        <v>106</v>
      </c>
      <c r="E26" s="389">
        <v>0</v>
      </c>
      <c r="F26" s="389">
        <v>0</v>
      </c>
      <c r="G26" s="292">
        <f t="shared" si="0"/>
        <v>81944</v>
      </c>
      <c r="H26" s="291">
        <v>239</v>
      </c>
      <c r="I26" s="319">
        <f t="shared" si="1"/>
        <v>1958.4616000000001</v>
      </c>
      <c r="J26" s="319">
        <f t="shared" si="2"/>
        <v>1958.4616000000001</v>
      </c>
      <c r="K26" s="319">
        <v>0</v>
      </c>
      <c r="L26" s="319">
        <v>0</v>
      </c>
      <c r="M26" s="319">
        <f t="shared" si="3"/>
        <v>163.88800000000001</v>
      </c>
      <c r="N26" s="319">
        <f t="shared" si="4"/>
        <v>163.88800000000001</v>
      </c>
      <c r="O26" s="319">
        <v>0</v>
      </c>
      <c r="P26" s="319">
        <v>0</v>
      </c>
      <c r="Q26" s="319">
        <v>0</v>
      </c>
      <c r="R26" s="319">
        <v>0</v>
      </c>
    </row>
    <row r="27" spans="1:18">
      <c r="A27" s="84">
        <v>17</v>
      </c>
      <c r="B27" s="230" t="s">
        <v>710</v>
      </c>
      <c r="C27" s="396">
        <v>89419</v>
      </c>
      <c r="D27" s="396">
        <v>1135</v>
      </c>
      <c r="E27" s="396">
        <v>0</v>
      </c>
      <c r="F27" s="396">
        <v>395</v>
      </c>
      <c r="G27" s="292">
        <f t="shared" si="0"/>
        <v>90949</v>
      </c>
      <c r="H27" s="291">
        <v>239</v>
      </c>
      <c r="I27" s="319">
        <f t="shared" si="1"/>
        <v>2173.6810999999998</v>
      </c>
      <c r="J27" s="319">
        <f t="shared" si="2"/>
        <v>2173.6810999999998</v>
      </c>
      <c r="K27" s="319">
        <v>0</v>
      </c>
      <c r="L27" s="319">
        <v>0</v>
      </c>
      <c r="M27" s="319">
        <f t="shared" si="3"/>
        <v>181.898</v>
      </c>
      <c r="N27" s="319">
        <f t="shared" si="4"/>
        <v>181.898</v>
      </c>
      <c r="O27" s="319">
        <v>0</v>
      </c>
      <c r="P27" s="319">
        <v>0</v>
      </c>
      <c r="Q27" s="319">
        <v>0</v>
      </c>
      <c r="R27" s="319">
        <v>0</v>
      </c>
    </row>
    <row r="28" spans="1:18">
      <c r="A28" s="84">
        <v>18</v>
      </c>
      <c r="B28" s="230" t="s">
        <v>711</v>
      </c>
      <c r="C28" s="389">
        <v>150155</v>
      </c>
      <c r="D28" s="389">
        <v>0</v>
      </c>
      <c r="E28" s="389">
        <v>0</v>
      </c>
      <c r="F28" s="389">
        <v>0</v>
      </c>
      <c r="G28" s="292">
        <f t="shared" si="0"/>
        <v>150155</v>
      </c>
      <c r="H28" s="291">
        <v>239</v>
      </c>
      <c r="I28" s="319">
        <f t="shared" si="1"/>
        <v>3588.7044999999998</v>
      </c>
      <c r="J28" s="319">
        <f t="shared" si="2"/>
        <v>3588.7044999999998</v>
      </c>
      <c r="K28" s="319">
        <v>0</v>
      </c>
      <c r="L28" s="319">
        <v>0</v>
      </c>
      <c r="M28" s="319">
        <f t="shared" si="3"/>
        <v>300.31</v>
      </c>
      <c r="N28" s="319">
        <f t="shared" si="4"/>
        <v>300.31</v>
      </c>
      <c r="O28" s="319">
        <v>0</v>
      </c>
      <c r="P28" s="319">
        <v>0</v>
      </c>
      <c r="Q28" s="319">
        <v>0</v>
      </c>
      <c r="R28" s="319">
        <v>0</v>
      </c>
    </row>
    <row r="29" spans="1:18">
      <c r="A29" s="84">
        <v>19</v>
      </c>
      <c r="B29" s="230" t="s">
        <v>712</v>
      </c>
      <c r="C29" s="389">
        <v>84951</v>
      </c>
      <c r="D29" s="389">
        <v>324</v>
      </c>
      <c r="E29" s="389">
        <v>0</v>
      </c>
      <c r="F29" s="389">
        <v>54</v>
      </c>
      <c r="G29" s="292">
        <f t="shared" si="0"/>
        <v>85329</v>
      </c>
      <c r="H29" s="291">
        <v>239</v>
      </c>
      <c r="I29" s="319">
        <f t="shared" si="1"/>
        <v>2039.3631</v>
      </c>
      <c r="J29" s="319">
        <f t="shared" si="2"/>
        <v>2039.3631</v>
      </c>
      <c r="K29" s="319">
        <v>0</v>
      </c>
      <c r="L29" s="319">
        <v>0</v>
      </c>
      <c r="M29" s="319">
        <f t="shared" si="3"/>
        <v>170.65799999999999</v>
      </c>
      <c r="N29" s="319">
        <f t="shared" si="4"/>
        <v>170.65799999999999</v>
      </c>
      <c r="O29" s="319">
        <v>0</v>
      </c>
      <c r="P29" s="319">
        <v>0</v>
      </c>
      <c r="Q29" s="319">
        <v>0</v>
      </c>
      <c r="R29" s="319">
        <v>0</v>
      </c>
    </row>
    <row r="30" spans="1:18">
      <c r="A30" s="84">
        <v>20</v>
      </c>
      <c r="B30" s="230" t="s">
        <v>713</v>
      </c>
      <c r="C30" s="389">
        <v>142708</v>
      </c>
      <c r="D30" s="389">
        <v>2443</v>
      </c>
      <c r="E30" s="389">
        <v>0</v>
      </c>
      <c r="F30" s="389">
        <v>0</v>
      </c>
      <c r="G30" s="292">
        <f t="shared" si="0"/>
        <v>145151</v>
      </c>
      <c r="H30" s="291">
        <v>239</v>
      </c>
      <c r="I30" s="319">
        <f t="shared" si="1"/>
        <v>3469.1089000000002</v>
      </c>
      <c r="J30" s="319">
        <f t="shared" si="2"/>
        <v>3469.1089000000002</v>
      </c>
      <c r="K30" s="319">
        <v>0</v>
      </c>
      <c r="L30" s="319">
        <v>0</v>
      </c>
      <c r="M30" s="319">
        <f t="shared" si="3"/>
        <v>290.30200000000002</v>
      </c>
      <c r="N30" s="319">
        <f t="shared" si="4"/>
        <v>290.30200000000002</v>
      </c>
      <c r="O30" s="319">
        <v>0</v>
      </c>
      <c r="P30" s="319">
        <v>0</v>
      </c>
      <c r="Q30" s="319">
        <v>0</v>
      </c>
      <c r="R30" s="319">
        <v>0</v>
      </c>
    </row>
    <row r="31" spans="1:18">
      <c r="A31" s="84">
        <v>21</v>
      </c>
      <c r="B31" s="230" t="s">
        <v>714</v>
      </c>
      <c r="C31" s="389">
        <v>81224</v>
      </c>
      <c r="D31" s="389">
        <v>56</v>
      </c>
      <c r="E31" s="389">
        <v>0</v>
      </c>
      <c r="F31" s="389">
        <v>0</v>
      </c>
      <c r="G31" s="292">
        <f t="shared" si="0"/>
        <v>81280</v>
      </c>
      <c r="H31" s="291">
        <v>239</v>
      </c>
      <c r="I31" s="319">
        <f t="shared" si="1"/>
        <v>1942.5920000000001</v>
      </c>
      <c r="J31" s="319">
        <f t="shared" si="2"/>
        <v>1942.5920000000001</v>
      </c>
      <c r="K31" s="319">
        <v>0</v>
      </c>
      <c r="L31" s="319">
        <v>0</v>
      </c>
      <c r="M31" s="319">
        <f t="shared" si="3"/>
        <v>162.56</v>
      </c>
      <c r="N31" s="319">
        <f t="shared" si="4"/>
        <v>162.56</v>
      </c>
      <c r="O31" s="319">
        <v>0</v>
      </c>
      <c r="P31" s="319">
        <v>0</v>
      </c>
      <c r="Q31" s="319">
        <v>0</v>
      </c>
      <c r="R31" s="319">
        <v>0</v>
      </c>
    </row>
    <row r="32" spans="1:18">
      <c r="A32" s="84">
        <v>22</v>
      </c>
      <c r="B32" s="230" t="s">
        <v>715</v>
      </c>
      <c r="C32" s="389">
        <v>220030</v>
      </c>
      <c r="D32" s="389">
        <v>399</v>
      </c>
      <c r="E32" s="389">
        <v>0</v>
      </c>
      <c r="F32" s="389">
        <v>185</v>
      </c>
      <c r="G32" s="292">
        <f t="shared" si="0"/>
        <v>220614</v>
      </c>
      <c r="H32" s="291">
        <v>239</v>
      </c>
      <c r="I32" s="319">
        <f t="shared" si="1"/>
        <v>5272.6746000000003</v>
      </c>
      <c r="J32" s="319">
        <f t="shared" si="2"/>
        <v>5272.6746000000003</v>
      </c>
      <c r="K32" s="319">
        <v>0</v>
      </c>
      <c r="L32" s="319">
        <v>0</v>
      </c>
      <c r="M32" s="319">
        <f t="shared" si="3"/>
        <v>441.22800000000001</v>
      </c>
      <c r="N32" s="319">
        <f t="shared" si="4"/>
        <v>441.22800000000001</v>
      </c>
      <c r="O32" s="319">
        <v>0</v>
      </c>
      <c r="P32" s="319">
        <v>0</v>
      </c>
      <c r="Q32" s="319">
        <v>0</v>
      </c>
      <c r="R32" s="319">
        <v>0</v>
      </c>
    </row>
    <row r="33" spans="1:18">
      <c r="A33" s="84">
        <v>23</v>
      </c>
      <c r="B33" s="230" t="s">
        <v>716</v>
      </c>
      <c r="C33" s="389">
        <v>138504</v>
      </c>
      <c r="D33" s="389">
        <v>579</v>
      </c>
      <c r="E33" s="389">
        <v>0</v>
      </c>
      <c r="F33" s="389">
        <v>0</v>
      </c>
      <c r="G33" s="292">
        <f t="shared" si="0"/>
        <v>139083</v>
      </c>
      <c r="H33" s="291">
        <v>239</v>
      </c>
      <c r="I33" s="319">
        <f t="shared" si="1"/>
        <v>3324.0837000000001</v>
      </c>
      <c r="J33" s="319">
        <f t="shared" si="2"/>
        <v>3324.0837000000001</v>
      </c>
      <c r="K33" s="319">
        <v>0</v>
      </c>
      <c r="L33" s="319">
        <v>0</v>
      </c>
      <c r="M33" s="319">
        <f t="shared" si="3"/>
        <v>278.166</v>
      </c>
      <c r="N33" s="319">
        <f t="shared" si="4"/>
        <v>278.166</v>
      </c>
      <c r="O33" s="319">
        <v>0</v>
      </c>
      <c r="P33" s="319">
        <v>0</v>
      </c>
      <c r="Q33" s="319">
        <v>0</v>
      </c>
      <c r="R33" s="319">
        <v>0</v>
      </c>
    </row>
    <row r="34" spans="1:18">
      <c r="A34" s="84">
        <v>24</v>
      </c>
      <c r="B34" s="230" t="s">
        <v>717</v>
      </c>
      <c r="C34" s="389">
        <v>56519</v>
      </c>
      <c r="D34" s="389">
        <v>0</v>
      </c>
      <c r="E34" s="389">
        <v>0</v>
      </c>
      <c r="F34" s="389">
        <v>51</v>
      </c>
      <c r="G34" s="292">
        <f t="shared" si="0"/>
        <v>56570</v>
      </c>
      <c r="H34" s="291">
        <v>239</v>
      </c>
      <c r="I34" s="319">
        <f t="shared" si="1"/>
        <v>1352.0229999999999</v>
      </c>
      <c r="J34" s="319">
        <f t="shared" si="2"/>
        <v>1352.0229999999999</v>
      </c>
      <c r="K34" s="319">
        <v>0</v>
      </c>
      <c r="L34" s="319">
        <v>0</v>
      </c>
      <c r="M34" s="319">
        <f t="shared" si="3"/>
        <v>113.14</v>
      </c>
      <c r="N34" s="319">
        <f t="shared" si="4"/>
        <v>113.14</v>
      </c>
      <c r="O34" s="319">
        <v>0</v>
      </c>
      <c r="P34" s="319">
        <v>0</v>
      </c>
      <c r="Q34" s="319">
        <v>0</v>
      </c>
      <c r="R34" s="319">
        <v>0</v>
      </c>
    </row>
    <row r="35" spans="1:18">
      <c r="A35" s="84">
        <v>25</v>
      </c>
      <c r="B35" s="230" t="s">
        <v>718</v>
      </c>
      <c r="C35" s="389">
        <v>55250</v>
      </c>
      <c r="D35" s="389">
        <v>0</v>
      </c>
      <c r="E35" s="389">
        <v>0</v>
      </c>
      <c r="F35" s="389">
        <v>0</v>
      </c>
      <c r="G35" s="292">
        <f t="shared" si="0"/>
        <v>55250</v>
      </c>
      <c r="H35" s="291">
        <v>239</v>
      </c>
      <c r="I35" s="319">
        <f t="shared" si="1"/>
        <v>1320.4749999999999</v>
      </c>
      <c r="J35" s="319">
        <f t="shared" si="2"/>
        <v>1320.4749999999999</v>
      </c>
      <c r="K35" s="319">
        <v>0</v>
      </c>
      <c r="L35" s="319">
        <v>0</v>
      </c>
      <c r="M35" s="319">
        <f t="shared" si="3"/>
        <v>110.5</v>
      </c>
      <c r="N35" s="319">
        <f t="shared" si="4"/>
        <v>110.5</v>
      </c>
      <c r="O35" s="319">
        <v>0</v>
      </c>
      <c r="P35" s="319">
        <v>0</v>
      </c>
      <c r="Q35" s="319">
        <v>0</v>
      </c>
      <c r="R35" s="319">
        <v>0</v>
      </c>
    </row>
    <row r="36" spans="1:18">
      <c r="A36" s="84">
        <v>26</v>
      </c>
      <c r="B36" s="230" t="s">
        <v>719</v>
      </c>
      <c r="C36" s="389">
        <v>87182</v>
      </c>
      <c r="D36" s="389">
        <v>482</v>
      </c>
      <c r="E36" s="389">
        <v>0</v>
      </c>
      <c r="F36" s="389">
        <v>146</v>
      </c>
      <c r="G36" s="292">
        <f t="shared" si="0"/>
        <v>87810</v>
      </c>
      <c r="H36" s="291">
        <v>239</v>
      </c>
      <c r="I36" s="319">
        <f t="shared" si="1"/>
        <v>2098.6590000000001</v>
      </c>
      <c r="J36" s="319">
        <f t="shared" si="2"/>
        <v>2098.6590000000001</v>
      </c>
      <c r="K36" s="319">
        <v>0</v>
      </c>
      <c r="L36" s="319">
        <v>0</v>
      </c>
      <c r="M36" s="319">
        <f t="shared" si="3"/>
        <v>175.62</v>
      </c>
      <c r="N36" s="319">
        <f t="shared" si="4"/>
        <v>175.62</v>
      </c>
      <c r="O36" s="319">
        <v>0</v>
      </c>
      <c r="P36" s="319">
        <v>0</v>
      </c>
      <c r="Q36" s="319">
        <v>0</v>
      </c>
      <c r="R36" s="319">
        <v>0</v>
      </c>
    </row>
    <row r="37" spans="1:18">
      <c r="A37" s="84">
        <v>27</v>
      </c>
      <c r="B37" s="230" t="s">
        <v>720</v>
      </c>
      <c r="C37" s="389">
        <v>104522</v>
      </c>
      <c r="D37" s="389">
        <v>0</v>
      </c>
      <c r="E37" s="389">
        <v>0</v>
      </c>
      <c r="F37" s="389">
        <v>0</v>
      </c>
      <c r="G37" s="292">
        <f t="shared" si="0"/>
        <v>104522</v>
      </c>
      <c r="H37" s="291">
        <v>239</v>
      </c>
      <c r="I37" s="319">
        <f t="shared" si="1"/>
        <v>2498.0758000000001</v>
      </c>
      <c r="J37" s="319">
        <f t="shared" si="2"/>
        <v>2498.0758000000001</v>
      </c>
      <c r="K37" s="319">
        <v>0</v>
      </c>
      <c r="L37" s="319">
        <v>0</v>
      </c>
      <c r="M37" s="319">
        <f t="shared" si="3"/>
        <v>209.04400000000001</v>
      </c>
      <c r="N37" s="319">
        <f t="shared" si="4"/>
        <v>209.04400000000001</v>
      </c>
      <c r="O37" s="319">
        <v>0</v>
      </c>
      <c r="P37" s="319">
        <v>0</v>
      </c>
      <c r="Q37" s="319">
        <v>0</v>
      </c>
      <c r="R37" s="319">
        <v>0</v>
      </c>
    </row>
    <row r="38" spans="1:18">
      <c r="A38" s="84">
        <v>28</v>
      </c>
      <c r="B38" s="230" t="s">
        <v>721</v>
      </c>
      <c r="C38" s="389">
        <v>60143</v>
      </c>
      <c r="D38" s="389">
        <v>1033</v>
      </c>
      <c r="E38" s="389">
        <v>0</v>
      </c>
      <c r="F38" s="389">
        <v>100</v>
      </c>
      <c r="G38" s="292">
        <f t="shared" si="0"/>
        <v>61276</v>
      </c>
      <c r="H38" s="291">
        <v>239</v>
      </c>
      <c r="I38" s="319">
        <f t="shared" si="1"/>
        <v>1464.4964</v>
      </c>
      <c r="J38" s="319">
        <f t="shared" si="2"/>
        <v>1464.4964</v>
      </c>
      <c r="K38" s="319">
        <v>0</v>
      </c>
      <c r="L38" s="319">
        <v>0</v>
      </c>
      <c r="M38" s="319">
        <f t="shared" si="3"/>
        <v>122.55200000000001</v>
      </c>
      <c r="N38" s="319">
        <f t="shared" si="4"/>
        <v>122.55200000000001</v>
      </c>
      <c r="O38" s="319">
        <v>0</v>
      </c>
      <c r="P38" s="319">
        <v>0</v>
      </c>
      <c r="Q38" s="319">
        <v>0</v>
      </c>
      <c r="R38" s="319">
        <v>0</v>
      </c>
    </row>
    <row r="39" spans="1:18">
      <c r="A39" s="84">
        <v>29</v>
      </c>
      <c r="B39" s="230" t="s">
        <v>722</v>
      </c>
      <c r="C39" s="389">
        <v>40575</v>
      </c>
      <c r="D39" s="389">
        <v>0</v>
      </c>
      <c r="E39" s="389">
        <v>0</v>
      </c>
      <c r="F39" s="389">
        <v>0</v>
      </c>
      <c r="G39" s="292">
        <f t="shared" si="0"/>
        <v>40575</v>
      </c>
      <c r="H39" s="291">
        <v>239</v>
      </c>
      <c r="I39" s="319">
        <f t="shared" si="1"/>
        <v>969.74249999999995</v>
      </c>
      <c r="J39" s="319">
        <f t="shared" si="2"/>
        <v>969.74249999999995</v>
      </c>
      <c r="K39" s="319">
        <v>0</v>
      </c>
      <c r="L39" s="319">
        <v>0</v>
      </c>
      <c r="M39" s="319">
        <f t="shared" si="3"/>
        <v>81.150000000000006</v>
      </c>
      <c r="N39" s="319">
        <f t="shared" si="4"/>
        <v>81.150000000000006</v>
      </c>
      <c r="O39" s="319">
        <v>0</v>
      </c>
      <c r="P39" s="319">
        <v>0</v>
      </c>
      <c r="Q39" s="319">
        <v>0</v>
      </c>
      <c r="R39" s="319">
        <v>0</v>
      </c>
    </row>
    <row r="40" spans="1:18">
      <c r="A40" s="84">
        <v>30</v>
      </c>
      <c r="B40" s="230" t="s">
        <v>723</v>
      </c>
      <c r="C40" s="389">
        <v>127276</v>
      </c>
      <c r="D40" s="389">
        <v>8916</v>
      </c>
      <c r="E40" s="389">
        <v>0</v>
      </c>
      <c r="F40" s="389">
        <v>0</v>
      </c>
      <c r="G40" s="292">
        <f t="shared" si="0"/>
        <v>136192</v>
      </c>
      <c r="H40" s="291">
        <v>239</v>
      </c>
      <c r="I40" s="319">
        <f t="shared" si="1"/>
        <v>3254.9888000000001</v>
      </c>
      <c r="J40" s="319">
        <f t="shared" si="2"/>
        <v>3254.9888000000001</v>
      </c>
      <c r="K40" s="319">
        <v>0</v>
      </c>
      <c r="L40" s="319">
        <v>0</v>
      </c>
      <c r="M40" s="319">
        <f t="shared" si="3"/>
        <v>272.38400000000001</v>
      </c>
      <c r="N40" s="319">
        <f t="shared" si="4"/>
        <v>272.38400000000001</v>
      </c>
      <c r="O40" s="319">
        <v>0</v>
      </c>
      <c r="P40" s="319">
        <v>0</v>
      </c>
      <c r="Q40" s="319">
        <v>0</v>
      </c>
      <c r="R40" s="319">
        <v>0</v>
      </c>
    </row>
    <row r="41" spans="1:18">
      <c r="A41" s="429"/>
      <c r="B41" s="406" t="s">
        <v>724</v>
      </c>
      <c r="C41" s="367">
        <f>SUM(C11:C40)</f>
        <v>2886667</v>
      </c>
      <c r="D41" s="367">
        <f>SUM(D11:D40)</f>
        <v>55814</v>
      </c>
      <c r="E41" s="367">
        <f>SUM(E11:E40)</f>
        <v>0</v>
      </c>
      <c r="F41" s="367">
        <f>SUM(F11:F40)</f>
        <v>3507</v>
      </c>
      <c r="G41" s="367">
        <f>SUM(G11:G40)</f>
        <v>2945988</v>
      </c>
      <c r="H41" s="601">
        <v>239</v>
      </c>
      <c r="I41" s="404">
        <f t="shared" ref="I41:N41" si="5">SUM(I11:I40)</f>
        <v>70409.113200000007</v>
      </c>
      <c r="J41" s="404">
        <f t="shared" si="5"/>
        <v>70409.113200000007</v>
      </c>
      <c r="K41" s="404">
        <f t="shared" si="5"/>
        <v>0</v>
      </c>
      <c r="L41" s="404">
        <f t="shared" si="5"/>
        <v>0</v>
      </c>
      <c r="M41" s="404">
        <f t="shared" si="5"/>
        <v>5891.9759999999997</v>
      </c>
      <c r="N41" s="404">
        <f t="shared" si="5"/>
        <v>5891.9759999999997</v>
      </c>
      <c r="O41" s="404">
        <f>SUM(O11:O40)</f>
        <v>0</v>
      </c>
      <c r="P41" s="404">
        <f>SUM(P11:P40)</f>
        <v>0</v>
      </c>
      <c r="Q41" s="404">
        <f>SUM(Q11:Q40)</f>
        <v>0</v>
      </c>
      <c r="R41" s="404">
        <f>SUM(R11:R40)</f>
        <v>0</v>
      </c>
    </row>
    <row r="42" spans="1:18">
      <c r="A42" s="201"/>
      <c r="B42" s="201"/>
      <c r="C42" s="201"/>
      <c r="D42" s="201"/>
      <c r="E42" s="201"/>
      <c r="F42" s="201"/>
      <c r="G42" s="201"/>
      <c r="H42" s="201"/>
      <c r="I42" s="199"/>
      <c r="J42" s="199"/>
      <c r="K42" s="199"/>
      <c r="L42" s="199"/>
      <c r="M42" s="199"/>
      <c r="N42" s="199"/>
      <c r="O42" s="199"/>
      <c r="P42" s="199"/>
      <c r="Q42" s="199"/>
      <c r="R42" s="199"/>
    </row>
    <row r="43" spans="1:18">
      <c r="A43" s="202" t="s">
        <v>7</v>
      </c>
      <c r="B43" s="203"/>
      <c r="C43" s="203"/>
      <c r="D43" s="201"/>
      <c r="E43" s="201"/>
      <c r="F43" s="201"/>
      <c r="G43" s="201"/>
      <c r="H43" s="201"/>
      <c r="I43" s="199"/>
      <c r="J43" s="199"/>
      <c r="K43" s="199"/>
      <c r="L43" s="199"/>
      <c r="M43" s="199"/>
      <c r="N43" s="199"/>
      <c r="O43" s="199"/>
      <c r="P43" s="199"/>
      <c r="Q43" s="199"/>
      <c r="R43" s="199"/>
    </row>
    <row r="44" spans="1:18">
      <c r="A44" s="204" t="s">
        <v>8</v>
      </c>
      <c r="B44" s="204"/>
      <c r="C44" s="204"/>
      <c r="I44" s="199"/>
      <c r="J44" s="199"/>
      <c r="K44" s="199"/>
      <c r="L44" s="199"/>
      <c r="M44" s="199"/>
      <c r="N44" s="199"/>
      <c r="O44" s="199"/>
      <c r="P44" s="199"/>
      <c r="Q44" s="199"/>
      <c r="R44" s="199"/>
    </row>
    <row r="45" spans="1:18">
      <c r="A45" s="204" t="s">
        <v>9</v>
      </c>
      <c r="B45" s="204"/>
      <c r="C45" s="204"/>
      <c r="I45" s="199"/>
      <c r="J45" s="199"/>
      <c r="K45" s="199"/>
      <c r="L45" s="199"/>
      <c r="M45" s="199"/>
      <c r="N45" s="199"/>
      <c r="O45" s="199"/>
      <c r="P45" s="199"/>
      <c r="Q45" s="199"/>
      <c r="R45" s="199"/>
    </row>
    <row r="46" spans="1:18">
      <c r="A46" s="1195" t="s">
        <v>227</v>
      </c>
      <c r="B46" s="1195"/>
      <c r="C46" s="1195"/>
      <c r="D46" s="1195"/>
      <c r="I46" s="199"/>
      <c r="J46" s="199"/>
      <c r="K46" s="199"/>
      <c r="L46" s="201"/>
      <c r="M46" s="207"/>
      <c r="N46" s="207"/>
      <c r="O46" s="207"/>
      <c r="P46" s="207"/>
      <c r="Q46" s="207"/>
      <c r="R46" s="207"/>
    </row>
    <row r="47" spans="1:18">
      <c r="A47" s="202" t="s">
        <v>117</v>
      </c>
      <c r="B47" s="204" t="s">
        <v>191</v>
      </c>
      <c r="C47" s="204"/>
      <c r="I47" s="199"/>
      <c r="J47" s="199"/>
      <c r="K47" s="199"/>
      <c r="L47" s="199"/>
      <c r="M47" s="199"/>
      <c r="N47" s="199"/>
      <c r="O47" s="199"/>
      <c r="P47" s="199"/>
      <c r="Q47" s="199"/>
      <c r="R47" s="199"/>
    </row>
    <row r="48" spans="1:18">
      <c r="A48" s="202" t="s">
        <v>147</v>
      </c>
      <c r="B48" s="1195" t="s">
        <v>594</v>
      </c>
      <c r="C48" s="1195"/>
      <c r="D48" s="1195"/>
      <c r="E48" s="1195"/>
      <c r="F48" s="205"/>
      <c r="I48" s="199"/>
      <c r="J48" s="199"/>
      <c r="K48" s="199"/>
      <c r="L48" s="199"/>
      <c r="M48" s="199"/>
      <c r="N48" s="199"/>
      <c r="O48" s="199"/>
      <c r="P48" s="199"/>
      <c r="Q48" s="199"/>
      <c r="R48" s="199"/>
    </row>
    <row r="49" spans="1:18">
      <c r="A49" s="204" t="s">
        <v>148</v>
      </c>
      <c r="B49" s="1195" t="s">
        <v>595</v>
      </c>
      <c r="C49" s="1195"/>
      <c r="D49" s="1195"/>
      <c r="E49" s="1195"/>
      <c r="F49" s="205"/>
      <c r="I49" s="199"/>
      <c r="J49" s="199"/>
      <c r="K49" s="199"/>
      <c r="L49" s="199"/>
      <c r="M49" s="199"/>
      <c r="N49" s="199"/>
      <c r="O49" s="199"/>
      <c r="P49" s="199"/>
      <c r="Q49" s="199"/>
      <c r="R49" s="199"/>
    </row>
    <row r="50" spans="1:18">
      <c r="A50" s="204" t="s">
        <v>164</v>
      </c>
      <c r="B50" s="1195" t="s">
        <v>596</v>
      </c>
      <c r="C50" s="1195"/>
      <c r="D50" s="1195"/>
      <c r="E50" s="1195"/>
      <c r="F50" s="1195"/>
      <c r="G50" s="1195"/>
      <c r="H50" s="1195"/>
      <c r="I50" s="1195"/>
      <c r="J50" s="1195"/>
      <c r="K50" s="1195"/>
      <c r="L50" s="1195"/>
      <c r="M50" s="1195"/>
      <c r="N50" s="1195"/>
      <c r="O50" s="1195"/>
      <c r="P50" s="1195"/>
      <c r="Q50" s="1195"/>
      <c r="R50" s="1195"/>
    </row>
    <row r="51" spans="1:18">
      <c r="A51" s="204" t="s">
        <v>121</v>
      </c>
      <c r="B51" s="204" t="s">
        <v>244</v>
      </c>
      <c r="C51" s="204"/>
      <c r="I51" s="199"/>
      <c r="J51" s="199"/>
      <c r="K51" s="199"/>
      <c r="L51" s="199"/>
      <c r="M51" s="199"/>
      <c r="N51" s="199"/>
      <c r="O51" s="199"/>
      <c r="P51" s="199"/>
      <c r="Q51" s="199"/>
      <c r="R51" s="199"/>
    </row>
    <row r="52" spans="1:18">
      <c r="A52" s="204" t="s">
        <v>122</v>
      </c>
      <c r="B52" s="204" t="s">
        <v>246</v>
      </c>
      <c r="C52" s="204"/>
      <c r="I52" s="199"/>
      <c r="J52" s="199"/>
      <c r="K52" s="199"/>
      <c r="L52" s="199"/>
      <c r="M52" s="199"/>
      <c r="N52" s="199"/>
      <c r="O52" s="199"/>
      <c r="P52" s="199"/>
      <c r="Q52" s="199"/>
      <c r="R52" s="199"/>
    </row>
    <row r="53" spans="1:18">
      <c r="A53" s="204"/>
      <c r="B53" s="204" t="s">
        <v>247</v>
      </c>
      <c r="C53" s="204"/>
      <c r="I53" s="199"/>
      <c r="J53" s="199"/>
      <c r="K53" s="199"/>
      <c r="L53" s="199"/>
      <c r="M53" s="199"/>
      <c r="N53" s="199"/>
      <c r="O53" s="199"/>
      <c r="P53" s="199"/>
      <c r="Q53" s="199"/>
      <c r="R53" s="199"/>
    </row>
    <row r="54" spans="1:18">
      <c r="A54" s="204"/>
      <c r="B54" s="204"/>
      <c r="C54" s="204"/>
      <c r="I54" s="199"/>
      <c r="J54" s="199"/>
      <c r="K54" s="199"/>
      <c r="L54" s="199"/>
      <c r="M54" s="199"/>
      <c r="N54" s="199"/>
      <c r="O54" s="199"/>
      <c r="P54" s="199"/>
      <c r="Q54" s="199"/>
      <c r="R54" s="199"/>
    </row>
    <row r="55" spans="1:18">
      <c r="A55" s="204"/>
      <c r="B55" s="204"/>
      <c r="C55" s="204"/>
      <c r="I55" s="199"/>
      <c r="J55" s="199"/>
      <c r="K55" s="199"/>
      <c r="L55" s="199"/>
      <c r="M55" s="199"/>
      <c r="N55" s="199"/>
      <c r="O55" s="199"/>
      <c r="P55" s="199"/>
      <c r="Q55" s="199"/>
      <c r="R55" s="199"/>
    </row>
    <row r="56" spans="1:18">
      <c r="A56" s="204" t="s">
        <v>11</v>
      </c>
      <c r="H56" s="204"/>
      <c r="I56" s="199"/>
      <c r="J56" s="204"/>
      <c r="K56" s="204"/>
      <c r="L56" s="204"/>
      <c r="M56" s="204"/>
      <c r="N56" s="204"/>
      <c r="O56" s="204"/>
      <c r="P56" s="204"/>
      <c r="Q56" s="204"/>
      <c r="R56" s="204"/>
    </row>
    <row r="57" spans="1:18" ht="12.75" customHeight="1">
      <c r="I57" s="204"/>
      <c r="J57" s="1200" t="s">
        <v>13</v>
      </c>
      <c r="K57" s="1200"/>
      <c r="L57" s="1200"/>
      <c r="M57" s="1200"/>
      <c r="N57" s="1200"/>
      <c r="O57" s="1200"/>
      <c r="P57" s="1200"/>
      <c r="Q57" s="1200"/>
      <c r="R57" s="1200"/>
    </row>
    <row r="58" spans="1:18" ht="12.75" customHeight="1">
      <c r="I58" s="1200" t="s">
        <v>86</v>
      </c>
      <c r="J58" s="1200"/>
      <c r="K58" s="1200"/>
      <c r="L58" s="1200"/>
      <c r="M58" s="1200"/>
      <c r="N58" s="1200"/>
      <c r="O58" s="1200"/>
      <c r="P58" s="1200"/>
      <c r="Q58" s="1200"/>
      <c r="R58" s="1200"/>
    </row>
    <row r="59" spans="1:18">
      <c r="A59" s="204"/>
      <c r="B59" s="204"/>
      <c r="I59" s="199"/>
      <c r="J59" s="204"/>
      <c r="K59" s="204"/>
      <c r="L59" s="204"/>
      <c r="M59" s="204"/>
      <c r="N59" s="204"/>
      <c r="O59" s="204"/>
      <c r="P59" s="204"/>
      <c r="Q59" s="204"/>
      <c r="R59" s="204"/>
    </row>
    <row r="61" spans="1:18">
      <c r="A61" s="1197"/>
      <c r="B61" s="1197"/>
      <c r="C61" s="1197"/>
      <c r="D61" s="1197"/>
      <c r="E61" s="1197"/>
      <c r="F61" s="1197"/>
      <c r="G61" s="1197"/>
      <c r="H61" s="1197"/>
      <c r="I61" s="1197"/>
      <c r="J61" s="1197"/>
      <c r="K61" s="1197"/>
      <c r="L61" s="1197"/>
      <c r="M61" s="1197"/>
      <c r="N61" s="1197"/>
      <c r="O61" s="1197"/>
      <c r="P61" s="1197"/>
      <c r="Q61" s="1197"/>
      <c r="R61" s="1197"/>
    </row>
  </sheetData>
  <mergeCells count="20">
    <mergeCell ref="G1:I1"/>
    <mergeCell ref="M8:R8"/>
    <mergeCell ref="A6:R6"/>
    <mergeCell ref="A4:R5"/>
    <mergeCell ref="A46:D46"/>
    <mergeCell ref="A2:R2"/>
    <mergeCell ref="B48:E48"/>
    <mergeCell ref="A3:R3"/>
    <mergeCell ref="A61:R61"/>
    <mergeCell ref="L7:R7"/>
    <mergeCell ref="A8:A9"/>
    <mergeCell ref="B8:B9"/>
    <mergeCell ref="C8:G8"/>
    <mergeCell ref="A7:B7"/>
    <mergeCell ref="H8:H9"/>
    <mergeCell ref="J57:R57"/>
    <mergeCell ref="I58:R58"/>
    <mergeCell ref="I8:L8"/>
    <mergeCell ref="B49:E49"/>
    <mergeCell ref="B50:R50"/>
  </mergeCells>
  <phoneticPr fontId="0" type="noConversion"/>
  <printOptions horizontalCentered="1"/>
  <pageMargins left="0.70866141732283472" right="0.70866141732283472" top="0.23622047244094491" bottom="0" header="0.31496062992125984" footer="0.31496062992125984"/>
  <pageSetup paperSize="9" scale="70" orientation="landscape" r:id="rId1"/>
  <drawing r:id="rId2"/>
</worksheet>
</file>

<file path=xl/worksheets/sheet58.xml><?xml version="1.0" encoding="utf-8"?>
<worksheet xmlns="http://schemas.openxmlformats.org/spreadsheetml/2006/main" xmlns:r="http://schemas.openxmlformats.org/officeDocument/2006/relationships">
  <sheetPr>
    <pageSetUpPr fitToPage="1"/>
  </sheetPr>
  <dimension ref="A1:R304"/>
  <sheetViews>
    <sheetView topLeftCell="A13" zoomScaleSheetLayoutView="115" workbookViewId="0">
      <selection activeCell="F36" sqref="F36"/>
    </sheetView>
  </sheetViews>
  <sheetFormatPr defaultRowHeight="12.75"/>
  <cols>
    <col min="1" max="1" width="5.5703125" style="199" customWidth="1"/>
    <col min="2" max="2" width="18.7109375" style="199" customWidth="1"/>
    <col min="3" max="3" width="10.28515625" style="199" customWidth="1"/>
    <col min="4" max="4" width="8.42578125" style="199" customWidth="1"/>
    <col min="5" max="5" width="12" style="199" customWidth="1"/>
    <col min="6" max="6" width="9.85546875" style="199" customWidth="1"/>
    <col min="7" max="7" width="10.85546875" style="199" customWidth="1"/>
    <col min="8" max="8" width="12.85546875" style="199" customWidth="1"/>
    <col min="9" max="9" width="8.7109375" style="189" customWidth="1"/>
    <col min="10" max="10" width="10.5703125" style="189" customWidth="1"/>
    <col min="11" max="11" width="9.28515625" style="189" customWidth="1"/>
    <col min="12" max="12" width="9" style="189" customWidth="1"/>
    <col min="13" max="13" width="8.140625" style="189" customWidth="1"/>
    <col min="14" max="14" width="10.140625" style="189" customWidth="1"/>
    <col min="15" max="15" width="11.42578125" style="189" customWidth="1"/>
    <col min="16" max="16" width="10.85546875" style="189" customWidth="1"/>
    <col min="17" max="17" width="10.28515625" style="189" customWidth="1"/>
    <col min="18" max="18" width="11.140625" style="189" customWidth="1"/>
    <col min="19" max="16384" width="9.140625" style="189"/>
  </cols>
  <sheetData>
    <row r="1" spans="1:18" ht="15">
      <c r="G1" s="1201"/>
      <c r="H1" s="1201"/>
      <c r="I1" s="1201"/>
      <c r="J1" s="199"/>
      <c r="K1" s="199"/>
      <c r="L1" s="199"/>
      <c r="M1" s="199"/>
      <c r="N1" s="199"/>
      <c r="O1" s="199"/>
      <c r="P1" s="199"/>
      <c r="Q1" s="652" t="s">
        <v>578</v>
      </c>
      <c r="R1" s="652"/>
    </row>
    <row r="2" spans="1:18" ht="15.75">
      <c r="A2" s="1204" t="s">
        <v>0</v>
      </c>
      <c r="B2" s="1204"/>
      <c r="C2" s="1204"/>
      <c r="D2" s="1204"/>
      <c r="E2" s="1204"/>
      <c r="F2" s="1204"/>
      <c r="G2" s="1204"/>
      <c r="H2" s="1204"/>
      <c r="I2" s="1204"/>
      <c r="J2" s="1204"/>
      <c r="K2" s="1204"/>
      <c r="L2" s="1204"/>
      <c r="M2" s="1204"/>
      <c r="N2" s="1204"/>
      <c r="O2" s="1204"/>
      <c r="P2" s="1204"/>
      <c r="Q2" s="1204"/>
      <c r="R2" s="1204"/>
    </row>
    <row r="3" spans="1:18" ht="18">
      <c r="A3" s="1196" t="s">
        <v>822</v>
      </c>
      <c r="B3" s="1196"/>
      <c r="C3" s="1196"/>
      <c r="D3" s="1196"/>
      <c r="E3" s="1196"/>
      <c r="F3" s="1196"/>
      <c r="G3" s="1196"/>
      <c r="H3" s="1196"/>
      <c r="I3" s="1196"/>
      <c r="J3" s="1196"/>
      <c r="K3" s="1196"/>
      <c r="L3" s="1196"/>
      <c r="M3" s="1196"/>
      <c r="N3" s="1196"/>
      <c r="O3" s="1196"/>
      <c r="P3" s="1196"/>
      <c r="Q3" s="1196"/>
      <c r="R3" s="1196"/>
    </row>
    <row r="4" spans="1:18" ht="12.75" customHeight="1">
      <c r="A4" s="1203" t="s">
        <v>914</v>
      </c>
      <c r="B4" s="1203"/>
      <c r="C4" s="1203"/>
      <c r="D4" s="1203"/>
      <c r="E4" s="1203"/>
      <c r="F4" s="1203"/>
      <c r="G4" s="1203"/>
      <c r="H4" s="1203"/>
      <c r="I4" s="1203"/>
      <c r="J4" s="1203"/>
      <c r="K4" s="1203"/>
      <c r="L4" s="1203"/>
      <c r="M4" s="1203"/>
      <c r="N4" s="1203"/>
      <c r="O4" s="1203"/>
      <c r="P4" s="1203"/>
      <c r="Q4" s="1203"/>
      <c r="R4" s="1203"/>
    </row>
    <row r="5" spans="1:18" s="190" customFormat="1" ht="7.5" customHeight="1">
      <c r="A5" s="1203"/>
      <c r="B5" s="1203"/>
      <c r="C5" s="1203"/>
      <c r="D5" s="1203"/>
      <c r="E5" s="1203"/>
      <c r="F5" s="1203"/>
      <c r="G5" s="1203"/>
      <c r="H5" s="1203"/>
      <c r="I5" s="1203"/>
      <c r="J5" s="1203"/>
      <c r="K5" s="1203"/>
      <c r="L5" s="1203"/>
      <c r="M5" s="1203"/>
      <c r="N5" s="1203"/>
      <c r="O5" s="1203"/>
      <c r="P5" s="1203"/>
      <c r="Q5" s="1203"/>
      <c r="R5" s="1203"/>
    </row>
    <row r="6" spans="1:18">
      <c r="A6" s="1202"/>
      <c r="B6" s="1202"/>
      <c r="C6" s="1202"/>
      <c r="D6" s="1202"/>
      <c r="E6" s="1202"/>
      <c r="F6" s="1202"/>
      <c r="G6" s="1202"/>
      <c r="H6" s="1202"/>
      <c r="I6" s="1202"/>
      <c r="J6" s="1202"/>
      <c r="K6" s="1202"/>
      <c r="L6" s="1202"/>
      <c r="M6" s="1202"/>
      <c r="N6" s="1202"/>
      <c r="O6" s="1202"/>
      <c r="P6" s="1202"/>
      <c r="Q6" s="1202"/>
      <c r="R6" s="1202"/>
    </row>
    <row r="7" spans="1:18">
      <c r="A7" s="1199" t="s">
        <v>693</v>
      </c>
      <c r="B7" s="1199"/>
      <c r="H7" s="206"/>
      <c r="I7" s="199"/>
      <c r="J7" s="199"/>
      <c r="K7" s="199"/>
      <c r="L7" s="1198"/>
      <c r="M7" s="1198"/>
      <c r="N7" s="1198"/>
      <c r="O7" s="1198"/>
      <c r="P7" s="1198"/>
      <c r="Q7" s="1198"/>
      <c r="R7" s="1198"/>
    </row>
    <row r="8" spans="1:18" ht="30.75" customHeight="1">
      <c r="A8" s="893" t="s">
        <v>2</v>
      </c>
      <c r="B8" s="893" t="s">
        <v>3</v>
      </c>
      <c r="C8" s="864" t="s">
        <v>528</v>
      </c>
      <c r="D8" s="865"/>
      <c r="E8" s="865"/>
      <c r="F8" s="865"/>
      <c r="G8" s="866"/>
      <c r="H8" s="960" t="s">
        <v>84</v>
      </c>
      <c r="I8" s="864" t="s">
        <v>85</v>
      </c>
      <c r="J8" s="865"/>
      <c r="K8" s="865"/>
      <c r="L8" s="866"/>
      <c r="M8" s="864" t="s">
        <v>908</v>
      </c>
      <c r="N8" s="865"/>
      <c r="O8" s="865"/>
      <c r="P8" s="865"/>
      <c r="Q8" s="865"/>
      <c r="R8" s="866"/>
    </row>
    <row r="9" spans="1:18" ht="38.25">
      <c r="A9" s="893"/>
      <c r="B9" s="893"/>
      <c r="C9" s="554" t="s">
        <v>5</v>
      </c>
      <c r="D9" s="554" t="s">
        <v>6</v>
      </c>
      <c r="E9" s="554" t="s">
        <v>387</v>
      </c>
      <c r="F9" s="553" t="s">
        <v>101</v>
      </c>
      <c r="G9" s="553" t="s">
        <v>243</v>
      </c>
      <c r="H9" s="962"/>
      <c r="I9" s="554" t="s">
        <v>190</v>
      </c>
      <c r="J9" s="554" t="s">
        <v>119</v>
      </c>
      <c r="K9" s="554" t="s">
        <v>120</v>
      </c>
      <c r="L9" s="554" t="s">
        <v>476</v>
      </c>
      <c r="M9" s="621" t="s">
        <v>146</v>
      </c>
      <c r="N9" s="711" t="s">
        <v>946</v>
      </c>
      <c r="O9" s="621" t="s">
        <v>910</v>
      </c>
      <c r="P9" s="621" t="s">
        <v>911</v>
      </c>
      <c r="Q9" s="621" t="s">
        <v>912</v>
      </c>
      <c r="R9" s="621" t="s">
        <v>913</v>
      </c>
    </row>
    <row r="10" spans="1:18" s="191" customFormat="1">
      <c r="A10" s="554">
        <v>1</v>
      </c>
      <c r="B10" s="554">
        <v>2</v>
      </c>
      <c r="C10" s="554">
        <v>3</v>
      </c>
      <c r="D10" s="554">
        <v>4</v>
      </c>
      <c r="E10" s="554">
        <v>5</v>
      </c>
      <c r="F10" s="554">
        <v>6</v>
      </c>
      <c r="G10" s="554">
        <v>7</v>
      </c>
      <c r="H10" s="554">
        <v>8</v>
      </c>
      <c r="I10" s="554">
        <v>9</v>
      </c>
      <c r="J10" s="554">
        <v>10</v>
      </c>
      <c r="K10" s="554">
        <v>11</v>
      </c>
      <c r="L10" s="554">
        <v>12</v>
      </c>
      <c r="M10" s="621">
        <v>13</v>
      </c>
      <c r="N10" s="621">
        <v>14</v>
      </c>
      <c r="O10" s="621">
        <v>15</v>
      </c>
      <c r="P10" s="621">
        <v>16</v>
      </c>
      <c r="Q10" s="621">
        <v>17</v>
      </c>
      <c r="R10" s="621">
        <v>18</v>
      </c>
    </row>
    <row r="11" spans="1:18" s="191" customFormat="1">
      <c r="A11" s="84">
        <v>1</v>
      </c>
      <c r="B11" s="228" t="s">
        <v>694</v>
      </c>
      <c r="C11" s="292">
        <v>49130</v>
      </c>
      <c r="D11" s="292">
        <v>3903</v>
      </c>
      <c r="E11" s="292">
        <v>0</v>
      </c>
      <c r="F11" s="292">
        <v>0</v>
      </c>
      <c r="G11" s="292">
        <f>C11+D11+E11+F11</f>
        <v>53033</v>
      </c>
      <c r="H11" s="291">
        <v>239</v>
      </c>
      <c r="I11" s="319">
        <f>J11</f>
        <v>1901.23305</v>
      </c>
      <c r="J11" s="319">
        <f>G11*H11*150/1000000</f>
        <v>1901.23305</v>
      </c>
      <c r="K11" s="319">
        <v>0</v>
      </c>
      <c r="L11" s="319">
        <v>0</v>
      </c>
      <c r="M11" s="319">
        <f>N11</f>
        <v>127.2792</v>
      </c>
      <c r="N11" s="319">
        <f>G11*60*40/1000000</f>
        <v>127.2792</v>
      </c>
      <c r="O11" s="319">
        <v>0</v>
      </c>
      <c r="P11" s="319">
        <v>0</v>
      </c>
      <c r="Q11" s="319">
        <v>0</v>
      </c>
      <c r="R11" s="319">
        <v>0</v>
      </c>
    </row>
    <row r="12" spans="1:18" s="191" customFormat="1">
      <c r="A12" s="84">
        <v>2</v>
      </c>
      <c r="B12" s="228" t="s">
        <v>695</v>
      </c>
      <c r="C12" s="292">
        <v>95761</v>
      </c>
      <c r="D12" s="292">
        <v>19505</v>
      </c>
      <c r="E12" s="292">
        <v>0</v>
      </c>
      <c r="F12" s="292">
        <v>0</v>
      </c>
      <c r="G12" s="292">
        <f t="shared" ref="G12:G40" si="0">C12+D12+E12+F12</f>
        <v>115266</v>
      </c>
      <c r="H12" s="291">
        <v>239</v>
      </c>
      <c r="I12" s="319">
        <f t="shared" ref="I12:I40" si="1">J12</f>
        <v>4132.2861000000003</v>
      </c>
      <c r="J12" s="319">
        <f t="shared" ref="J12:J40" si="2">G12*H12*150/1000000</f>
        <v>4132.2861000000003</v>
      </c>
      <c r="K12" s="319">
        <v>0</v>
      </c>
      <c r="L12" s="319">
        <v>0</v>
      </c>
      <c r="M12" s="319">
        <f t="shared" ref="M12:M40" si="3">N12</f>
        <v>276.63839999999999</v>
      </c>
      <c r="N12" s="319">
        <f t="shared" ref="N12:N40" si="4">G12*60*40/1000000</f>
        <v>276.63839999999999</v>
      </c>
      <c r="O12" s="319">
        <v>0</v>
      </c>
      <c r="P12" s="319">
        <v>0</v>
      </c>
      <c r="Q12" s="319">
        <v>0</v>
      </c>
      <c r="R12" s="319">
        <v>0</v>
      </c>
    </row>
    <row r="13" spans="1:18" s="191" customFormat="1">
      <c r="A13" s="84">
        <v>3</v>
      </c>
      <c r="B13" s="228" t="s">
        <v>696</v>
      </c>
      <c r="C13" s="292">
        <v>57630</v>
      </c>
      <c r="D13" s="292">
        <v>3711</v>
      </c>
      <c r="E13" s="292">
        <v>0</v>
      </c>
      <c r="F13" s="292">
        <v>0</v>
      </c>
      <c r="G13" s="292">
        <f t="shared" si="0"/>
        <v>61341</v>
      </c>
      <c r="H13" s="291">
        <v>239</v>
      </c>
      <c r="I13" s="319">
        <f t="shared" si="1"/>
        <v>2199.07485</v>
      </c>
      <c r="J13" s="319">
        <f t="shared" si="2"/>
        <v>2199.07485</v>
      </c>
      <c r="K13" s="319">
        <v>0</v>
      </c>
      <c r="L13" s="319">
        <v>0</v>
      </c>
      <c r="M13" s="319">
        <f t="shared" si="3"/>
        <v>147.2184</v>
      </c>
      <c r="N13" s="319">
        <f t="shared" si="4"/>
        <v>147.2184</v>
      </c>
      <c r="O13" s="319">
        <v>0</v>
      </c>
      <c r="P13" s="319">
        <v>0</v>
      </c>
      <c r="Q13" s="319">
        <v>0</v>
      </c>
      <c r="R13" s="319">
        <v>0</v>
      </c>
    </row>
    <row r="14" spans="1:18" s="191" customFormat="1">
      <c r="A14" s="84">
        <v>4</v>
      </c>
      <c r="B14" s="228" t="s">
        <v>697</v>
      </c>
      <c r="C14" s="292">
        <v>65718</v>
      </c>
      <c r="D14" s="292">
        <v>8006</v>
      </c>
      <c r="E14" s="292">
        <v>0</v>
      </c>
      <c r="F14" s="292">
        <v>115</v>
      </c>
      <c r="G14" s="292">
        <f t="shared" si="0"/>
        <v>73839</v>
      </c>
      <c r="H14" s="291">
        <v>239</v>
      </c>
      <c r="I14" s="319">
        <f t="shared" si="1"/>
        <v>2647.12815</v>
      </c>
      <c r="J14" s="319">
        <f t="shared" si="2"/>
        <v>2647.12815</v>
      </c>
      <c r="K14" s="319">
        <v>0</v>
      </c>
      <c r="L14" s="319">
        <v>0</v>
      </c>
      <c r="M14" s="319">
        <f t="shared" si="3"/>
        <v>177.21360000000001</v>
      </c>
      <c r="N14" s="319">
        <f t="shared" si="4"/>
        <v>177.21360000000001</v>
      </c>
      <c r="O14" s="319">
        <v>0</v>
      </c>
      <c r="P14" s="319">
        <v>0</v>
      </c>
      <c r="Q14" s="319">
        <v>0</v>
      </c>
      <c r="R14" s="319">
        <v>0</v>
      </c>
    </row>
    <row r="15" spans="1:18" s="191" customFormat="1">
      <c r="A15" s="84">
        <v>5</v>
      </c>
      <c r="B15" s="228" t="s">
        <v>698</v>
      </c>
      <c r="C15" s="385">
        <v>81115</v>
      </c>
      <c r="D15" s="292">
        <v>7305</v>
      </c>
      <c r="E15" s="292">
        <v>0</v>
      </c>
      <c r="F15" s="292">
        <v>0</v>
      </c>
      <c r="G15" s="292">
        <f t="shared" si="0"/>
        <v>88420</v>
      </c>
      <c r="H15" s="291">
        <v>239</v>
      </c>
      <c r="I15" s="319">
        <f t="shared" si="1"/>
        <v>3169.857</v>
      </c>
      <c r="J15" s="319">
        <f t="shared" si="2"/>
        <v>3169.857</v>
      </c>
      <c r="K15" s="319">
        <v>0</v>
      </c>
      <c r="L15" s="319">
        <v>0</v>
      </c>
      <c r="M15" s="319">
        <f t="shared" si="3"/>
        <v>212.208</v>
      </c>
      <c r="N15" s="319">
        <f t="shared" si="4"/>
        <v>212.208</v>
      </c>
      <c r="O15" s="319">
        <v>0</v>
      </c>
      <c r="P15" s="319">
        <v>0</v>
      </c>
      <c r="Q15" s="319">
        <v>0</v>
      </c>
      <c r="R15" s="319">
        <v>0</v>
      </c>
    </row>
    <row r="16" spans="1:18" s="191" customFormat="1">
      <c r="A16" s="84">
        <v>6</v>
      </c>
      <c r="B16" s="228" t="s">
        <v>699</v>
      </c>
      <c r="C16" s="292">
        <v>24846</v>
      </c>
      <c r="D16" s="292">
        <v>52</v>
      </c>
      <c r="E16" s="292">
        <v>0</v>
      </c>
      <c r="F16" s="292">
        <v>0</v>
      </c>
      <c r="G16" s="292">
        <f t="shared" si="0"/>
        <v>24898</v>
      </c>
      <c r="H16" s="291">
        <v>239</v>
      </c>
      <c r="I16" s="319">
        <f t="shared" si="1"/>
        <v>892.5933</v>
      </c>
      <c r="J16" s="319">
        <f t="shared" si="2"/>
        <v>892.5933</v>
      </c>
      <c r="K16" s="319">
        <v>0</v>
      </c>
      <c r="L16" s="319">
        <v>0</v>
      </c>
      <c r="M16" s="319">
        <f t="shared" si="3"/>
        <v>59.755200000000002</v>
      </c>
      <c r="N16" s="319">
        <f t="shared" si="4"/>
        <v>59.755200000000002</v>
      </c>
      <c r="O16" s="319">
        <v>0</v>
      </c>
      <c r="P16" s="319">
        <v>0</v>
      </c>
      <c r="Q16" s="319">
        <v>0</v>
      </c>
      <c r="R16" s="319">
        <v>0</v>
      </c>
    </row>
    <row r="17" spans="1:18" s="191" customFormat="1">
      <c r="A17" s="84">
        <v>7</v>
      </c>
      <c r="B17" s="228" t="s">
        <v>700</v>
      </c>
      <c r="C17" s="292">
        <v>74337</v>
      </c>
      <c r="D17" s="292">
        <v>7550</v>
      </c>
      <c r="E17" s="292">
        <v>0</v>
      </c>
      <c r="F17" s="292">
        <v>0</v>
      </c>
      <c r="G17" s="292">
        <f t="shared" si="0"/>
        <v>81887</v>
      </c>
      <c r="H17" s="291">
        <v>239</v>
      </c>
      <c r="I17" s="319">
        <f t="shared" si="1"/>
        <v>2935.6489499999998</v>
      </c>
      <c r="J17" s="319">
        <f t="shared" si="2"/>
        <v>2935.6489499999998</v>
      </c>
      <c r="K17" s="319">
        <v>0</v>
      </c>
      <c r="L17" s="319">
        <v>0</v>
      </c>
      <c r="M17" s="319">
        <f t="shared" si="3"/>
        <v>196.52879999999999</v>
      </c>
      <c r="N17" s="319">
        <f t="shared" si="4"/>
        <v>196.52879999999999</v>
      </c>
      <c r="O17" s="319">
        <v>0</v>
      </c>
      <c r="P17" s="319">
        <v>0</v>
      </c>
      <c r="Q17" s="319">
        <v>0</v>
      </c>
      <c r="R17" s="319">
        <v>0</v>
      </c>
    </row>
    <row r="18" spans="1:18" s="191" customFormat="1">
      <c r="A18" s="84">
        <v>8</v>
      </c>
      <c r="B18" s="228" t="s">
        <v>701</v>
      </c>
      <c r="C18" s="292">
        <v>13840</v>
      </c>
      <c r="D18" s="292">
        <v>1401</v>
      </c>
      <c r="E18" s="292">
        <v>0</v>
      </c>
      <c r="F18" s="292">
        <v>0</v>
      </c>
      <c r="G18" s="292">
        <f t="shared" si="0"/>
        <v>15241</v>
      </c>
      <c r="H18" s="291">
        <v>239</v>
      </c>
      <c r="I18" s="319">
        <f t="shared" si="1"/>
        <v>546.38985000000002</v>
      </c>
      <c r="J18" s="319">
        <f t="shared" si="2"/>
        <v>546.38985000000002</v>
      </c>
      <c r="K18" s="319">
        <v>0</v>
      </c>
      <c r="L18" s="319">
        <v>0</v>
      </c>
      <c r="M18" s="319">
        <f t="shared" si="3"/>
        <v>36.578400000000002</v>
      </c>
      <c r="N18" s="319">
        <f t="shared" si="4"/>
        <v>36.578400000000002</v>
      </c>
      <c r="O18" s="319">
        <v>0</v>
      </c>
      <c r="P18" s="319">
        <v>0</v>
      </c>
      <c r="Q18" s="319">
        <v>0</v>
      </c>
      <c r="R18" s="319">
        <v>0</v>
      </c>
    </row>
    <row r="19" spans="1:18" s="191" customFormat="1">
      <c r="A19" s="84">
        <v>9</v>
      </c>
      <c r="B19" s="228" t="s">
        <v>702</v>
      </c>
      <c r="C19" s="292">
        <v>43016</v>
      </c>
      <c r="D19" s="292">
        <v>7959</v>
      </c>
      <c r="E19" s="292">
        <v>0</v>
      </c>
      <c r="F19" s="292">
        <v>0</v>
      </c>
      <c r="G19" s="292">
        <f t="shared" si="0"/>
        <v>50975</v>
      </c>
      <c r="H19" s="291">
        <v>239</v>
      </c>
      <c r="I19" s="319">
        <f t="shared" si="1"/>
        <v>1827.4537499999999</v>
      </c>
      <c r="J19" s="319">
        <f t="shared" si="2"/>
        <v>1827.4537499999999</v>
      </c>
      <c r="K19" s="319">
        <v>0</v>
      </c>
      <c r="L19" s="319">
        <v>0</v>
      </c>
      <c r="M19" s="319">
        <f t="shared" si="3"/>
        <v>122.34</v>
      </c>
      <c r="N19" s="319">
        <f t="shared" si="4"/>
        <v>122.34</v>
      </c>
      <c r="O19" s="319">
        <v>0</v>
      </c>
      <c r="P19" s="319">
        <v>0</v>
      </c>
      <c r="Q19" s="319">
        <v>0</v>
      </c>
      <c r="R19" s="319">
        <v>0</v>
      </c>
    </row>
    <row r="20" spans="1:18" s="191" customFormat="1">
      <c r="A20" s="84">
        <v>10</v>
      </c>
      <c r="B20" s="228" t="s">
        <v>703</v>
      </c>
      <c r="C20" s="292">
        <v>28550</v>
      </c>
      <c r="D20" s="292">
        <v>714</v>
      </c>
      <c r="E20" s="292">
        <v>0</v>
      </c>
      <c r="F20" s="292">
        <v>0</v>
      </c>
      <c r="G20" s="292">
        <f t="shared" si="0"/>
        <v>29264</v>
      </c>
      <c r="H20" s="291">
        <v>239</v>
      </c>
      <c r="I20" s="319">
        <f t="shared" si="1"/>
        <v>1049.1143999999999</v>
      </c>
      <c r="J20" s="319">
        <f t="shared" si="2"/>
        <v>1049.1143999999999</v>
      </c>
      <c r="K20" s="319">
        <v>0</v>
      </c>
      <c r="L20" s="319">
        <v>0</v>
      </c>
      <c r="M20" s="319">
        <f t="shared" si="3"/>
        <v>70.233599999999996</v>
      </c>
      <c r="N20" s="319">
        <f t="shared" si="4"/>
        <v>70.233599999999996</v>
      </c>
      <c r="O20" s="319">
        <v>0</v>
      </c>
      <c r="P20" s="319">
        <v>0</v>
      </c>
      <c r="Q20" s="319">
        <v>0</v>
      </c>
      <c r="R20" s="319">
        <v>0</v>
      </c>
    </row>
    <row r="21" spans="1:18" s="191" customFormat="1">
      <c r="A21" s="84">
        <v>11</v>
      </c>
      <c r="B21" s="228" t="s">
        <v>704</v>
      </c>
      <c r="C21" s="292">
        <v>142046</v>
      </c>
      <c r="D21" s="292">
        <v>9804</v>
      </c>
      <c r="E21" s="292">
        <v>0</v>
      </c>
      <c r="F21" s="292">
        <v>0</v>
      </c>
      <c r="G21" s="292">
        <f t="shared" si="0"/>
        <v>151850</v>
      </c>
      <c r="H21" s="291">
        <v>239</v>
      </c>
      <c r="I21" s="319">
        <f t="shared" si="1"/>
        <v>5443.8225000000002</v>
      </c>
      <c r="J21" s="319">
        <f t="shared" si="2"/>
        <v>5443.8225000000002</v>
      </c>
      <c r="K21" s="319">
        <v>0</v>
      </c>
      <c r="L21" s="319">
        <v>0</v>
      </c>
      <c r="M21" s="319">
        <f t="shared" si="3"/>
        <v>364.44</v>
      </c>
      <c r="N21" s="319">
        <f t="shared" si="4"/>
        <v>364.44</v>
      </c>
      <c r="O21" s="319">
        <v>0</v>
      </c>
      <c r="P21" s="319">
        <v>0</v>
      </c>
      <c r="Q21" s="319">
        <v>0</v>
      </c>
      <c r="R21" s="319">
        <v>0</v>
      </c>
    </row>
    <row r="22" spans="1:18" s="191" customFormat="1">
      <c r="A22" s="84">
        <v>12</v>
      </c>
      <c r="B22" s="228" t="s">
        <v>705</v>
      </c>
      <c r="C22" s="292">
        <v>30773</v>
      </c>
      <c r="D22" s="292">
        <v>5618</v>
      </c>
      <c r="E22" s="292">
        <v>0</v>
      </c>
      <c r="F22" s="292">
        <v>0</v>
      </c>
      <c r="G22" s="292">
        <f t="shared" si="0"/>
        <v>36391</v>
      </c>
      <c r="H22" s="291">
        <v>239</v>
      </c>
      <c r="I22" s="319">
        <f t="shared" si="1"/>
        <v>1304.61735</v>
      </c>
      <c r="J22" s="319">
        <f t="shared" si="2"/>
        <v>1304.61735</v>
      </c>
      <c r="K22" s="319">
        <v>0</v>
      </c>
      <c r="L22" s="319">
        <v>0</v>
      </c>
      <c r="M22" s="319">
        <f t="shared" si="3"/>
        <v>87.338399999999993</v>
      </c>
      <c r="N22" s="319">
        <f t="shared" si="4"/>
        <v>87.338399999999993</v>
      </c>
      <c r="O22" s="319">
        <v>0</v>
      </c>
      <c r="P22" s="319">
        <v>0</v>
      </c>
      <c r="Q22" s="319">
        <v>0</v>
      </c>
      <c r="R22" s="319">
        <v>0</v>
      </c>
    </row>
    <row r="23" spans="1:18" s="191" customFormat="1">
      <c r="A23" s="84">
        <v>13</v>
      </c>
      <c r="B23" s="228" t="s">
        <v>706</v>
      </c>
      <c r="C23" s="292">
        <v>59182</v>
      </c>
      <c r="D23" s="292">
        <v>31080</v>
      </c>
      <c r="E23" s="292">
        <v>0</v>
      </c>
      <c r="F23" s="292">
        <v>134</v>
      </c>
      <c r="G23" s="292">
        <f t="shared" si="0"/>
        <v>90396</v>
      </c>
      <c r="H23" s="291">
        <v>239</v>
      </c>
      <c r="I23" s="319">
        <f t="shared" si="1"/>
        <v>3240.6966000000002</v>
      </c>
      <c r="J23" s="319">
        <f t="shared" si="2"/>
        <v>3240.6966000000002</v>
      </c>
      <c r="K23" s="319">
        <v>0</v>
      </c>
      <c r="L23" s="319">
        <v>0</v>
      </c>
      <c r="M23" s="319">
        <f t="shared" si="3"/>
        <v>216.9504</v>
      </c>
      <c r="N23" s="319">
        <f t="shared" si="4"/>
        <v>216.9504</v>
      </c>
      <c r="O23" s="319">
        <v>0</v>
      </c>
      <c r="P23" s="319">
        <v>0</v>
      </c>
      <c r="Q23" s="319">
        <v>0</v>
      </c>
      <c r="R23" s="319">
        <v>0</v>
      </c>
    </row>
    <row r="24" spans="1:18" s="191" customFormat="1">
      <c r="A24" s="84">
        <v>14</v>
      </c>
      <c r="B24" s="228" t="s">
        <v>707</v>
      </c>
      <c r="C24" s="292">
        <v>18670</v>
      </c>
      <c r="D24" s="292">
        <v>1465</v>
      </c>
      <c r="E24" s="292">
        <v>0</v>
      </c>
      <c r="F24" s="292">
        <v>0</v>
      </c>
      <c r="G24" s="292">
        <f t="shared" si="0"/>
        <v>20135</v>
      </c>
      <c r="H24" s="291">
        <v>239</v>
      </c>
      <c r="I24" s="319">
        <f t="shared" si="1"/>
        <v>721.83974999999998</v>
      </c>
      <c r="J24" s="319">
        <f t="shared" si="2"/>
        <v>721.83974999999998</v>
      </c>
      <c r="K24" s="319">
        <v>0</v>
      </c>
      <c r="L24" s="319">
        <v>0</v>
      </c>
      <c r="M24" s="319">
        <f t="shared" si="3"/>
        <v>48.323999999999998</v>
      </c>
      <c r="N24" s="319">
        <f t="shared" si="4"/>
        <v>48.323999999999998</v>
      </c>
      <c r="O24" s="319">
        <v>0</v>
      </c>
      <c r="P24" s="319">
        <v>0</v>
      </c>
      <c r="Q24" s="319">
        <v>0</v>
      </c>
      <c r="R24" s="319">
        <v>0</v>
      </c>
    </row>
    <row r="25" spans="1:18" s="191" customFormat="1">
      <c r="A25" s="84">
        <v>15</v>
      </c>
      <c r="B25" s="228" t="s">
        <v>708</v>
      </c>
      <c r="C25" s="385">
        <v>86094</v>
      </c>
      <c r="D25" s="292">
        <v>1486</v>
      </c>
      <c r="E25" s="292">
        <v>0</v>
      </c>
      <c r="F25" s="292">
        <v>0</v>
      </c>
      <c r="G25" s="292">
        <f t="shared" si="0"/>
        <v>87580</v>
      </c>
      <c r="H25" s="291">
        <v>239</v>
      </c>
      <c r="I25" s="319">
        <f t="shared" si="1"/>
        <v>3139.7429999999999</v>
      </c>
      <c r="J25" s="319">
        <f t="shared" si="2"/>
        <v>3139.7429999999999</v>
      </c>
      <c r="K25" s="319">
        <v>0</v>
      </c>
      <c r="L25" s="319">
        <v>0</v>
      </c>
      <c r="M25" s="319">
        <f t="shared" si="3"/>
        <v>210.19200000000001</v>
      </c>
      <c r="N25" s="319">
        <f t="shared" si="4"/>
        <v>210.19200000000001</v>
      </c>
      <c r="O25" s="319">
        <v>0</v>
      </c>
      <c r="P25" s="319">
        <v>0</v>
      </c>
      <c r="Q25" s="319">
        <v>0</v>
      </c>
      <c r="R25" s="319">
        <v>0</v>
      </c>
    </row>
    <row r="26" spans="1:18">
      <c r="A26" s="84">
        <v>16</v>
      </c>
      <c r="B26" s="230" t="s">
        <v>709</v>
      </c>
      <c r="C26" s="389">
        <v>43005</v>
      </c>
      <c r="D26" s="389">
        <v>1461</v>
      </c>
      <c r="E26" s="389">
        <v>0</v>
      </c>
      <c r="F26" s="389">
        <v>0</v>
      </c>
      <c r="G26" s="292">
        <f t="shared" si="0"/>
        <v>44466</v>
      </c>
      <c r="H26" s="291">
        <v>239</v>
      </c>
      <c r="I26" s="319">
        <f t="shared" si="1"/>
        <v>1594.1061</v>
      </c>
      <c r="J26" s="319">
        <f t="shared" si="2"/>
        <v>1594.1061</v>
      </c>
      <c r="K26" s="319">
        <v>0</v>
      </c>
      <c r="L26" s="319">
        <v>0</v>
      </c>
      <c r="M26" s="319">
        <f t="shared" si="3"/>
        <v>106.7184</v>
      </c>
      <c r="N26" s="319">
        <f t="shared" si="4"/>
        <v>106.7184</v>
      </c>
      <c r="O26" s="319">
        <v>0</v>
      </c>
      <c r="P26" s="319">
        <v>0</v>
      </c>
      <c r="Q26" s="319">
        <v>0</v>
      </c>
      <c r="R26" s="319">
        <v>0</v>
      </c>
    </row>
    <row r="27" spans="1:18">
      <c r="A27" s="84">
        <v>17</v>
      </c>
      <c r="B27" s="230" t="s">
        <v>710</v>
      </c>
      <c r="C27" s="396">
        <v>53472</v>
      </c>
      <c r="D27" s="396">
        <v>7943</v>
      </c>
      <c r="E27" s="396">
        <v>0</v>
      </c>
      <c r="F27" s="396">
        <v>0</v>
      </c>
      <c r="G27" s="292">
        <f t="shared" si="0"/>
        <v>61415</v>
      </c>
      <c r="H27" s="291">
        <v>239</v>
      </c>
      <c r="I27" s="319">
        <f t="shared" si="1"/>
        <v>2201.72775</v>
      </c>
      <c r="J27" s="319">
        <f t="shared" si="2"/>
        <v>2201.72775</v>
      </c>
      <c r="K27" s="319">
        <v>0</v>
      </c>
      <c r="L27" s="319">
        <v>0</v>
      </c>
      <c r="M27" s="319">
        <f t="shared" si="3"/>
        <v>147.39599999999999</v>
      </c>
      <c r="N27" s="319">
        <f t="shared" si="4"/>
        <v>147.39599999999999</v>
      </c>
      <c r="O27" s="319">
        <v>0</v>
      </c>
      <c r="P27" s="319">
        <v>0</v>
      </c>
      <c r="Q27" s="319">
        <v>0</v>
      </c>
      <c r="R27" s="319">
        <v>0</v>
      </c>
    </row>
    <row r="28" spans="1:18">
      <c r="A28" s="84">
        <v>18</v>
      </c>
      <c r="B28" s="230" t="s">
        <v>711</v>
      </c>
      <c r="C28" s="389">
        <v>85614</v>
      </c>
      <c r="D28" s="389">
        <v>0</v>
      </c>
      <c r="E28" s="389">
        <v>0</v>
      </c>
      <c r="F28" s="389">
        <v>78</v>
      </c>
      <c r="G28" s="292">
        <f t="shared" si="0"/>
        <v>85692</v>
      </c>
      <c r="H28" s="291">
        <v>239</v>
      </c>
      <c r="I28" s="319">
        <f t="shared" si="1"/>
        <v>3072.0581999999999</v>
      </c>
      <c r="J28" s="319">
        <f t="shared" si="2"/>
        <v>3072.0581999999999</v>
      </c>
      <c r="K28" s="319">
        <v>0</v>
      </c>
      <c r="L28" s="319">
        <v>0</v>
      </c>
      <c r="M28" s="319">
        <f t="shared" si="3"/>
        <v>205.66079999999999</v>
      </c>
      <c r="N28" s="319">
        <f t="shared" si="4"/>
        <v>205.66079999999999</v>
      </c>
      <c r="O28" s="319">
        <v>0</v>
      </c>
      <c r="P28" s="319">
        <v>0</v>
      </c>
      <c r="Q28" s="319">
        <v>0</v>
      </c>
      <c r="R28" s="319">
        <v>0</v>
      </c>
    </row>
    <row r="29" spans="1:18">
      <c r="A29" s="84">
        <v>19</v>
      </c>
      <c r="B29" s="230" t="s">
        <v>712</v>
      </c>
      <c r="C29" s="389">
        <v>59644</v>
      </c>
      <c r="D29" s="389">
        <v>5841</v>
      </c>
      <c r="E29" s="389">
        <v>0</v>
      </c>
      <c r="F29" s="389">
        <v>0</v>
      </c>
      <c r="G29" s="292">
        <f t="shared" si="0"/>
        <v>65485</v>
      </c>
      <c r="H29" s="291">
        <v>239</v>
      </c>
      <c r="I29" s="319">
        <f t="shared" si="1"/>
        <v>2347.6372500000002</v>
      </c>
      <c r="J29" s="319">
        <f t="shared" si="2"/>
        <v>2347.6372500000002</v>
      </c>
      <c r="K29" s="319">
        <v>0</v>
      </c>
      <c r="L29" s="319">
        <v>0</v>
      </c>
      <c r="M29" s="319">
        <f t="shared" si="3"/>
        <v>157.16399999999999</v>
      </c>
      <c r="N29" s="319">
        <f t="shared" si="4"/>
        <v>157.16399999999999</v>
      </c>
      <c r="O29" s="319">
        <v>0</v>
      </c>
      <c r="P29" s="319">
        <v>0</v>
      </c>
      <c r="Q29" s="319">
        <v>0</v>
      </c>
      <c r="R29" s="319">
        <v>0</v>
      </c>
    </row>
    <row r="30" spans="1:18">
      <c r="A30" s="84">
        <v>20</v>
      </c>
      <c r="B30" s="230" t="s">
        <v>713</v>
      </c>
      <c r="C30" s="389">
        <v>61294</v>
      </c>
      <c r="D30" s="389">
        <v>2726</v>
      </c>
      <c r="E30" s="389">
        <v>0</v>
      </c>
      <c r="F30" s="389">
        <v>0</v>
      </c>
      <c r="G30" s="292">
        <f t="shared" si="0"/>
        <v>64020</v>
      </c>
      <c r="H30" s="291">
        <v>239</v>
      </c>
      <c r="I30" s="319">
        <f t="shared" si="1"/>
        <v>2295.1170000000002</v>
      </c>
      <c r="J30" s="319">
        <f t="shared" si="2"/>
        <v>2295.1170000000002</v>
      </c>
      <c r="K30" s="319">
        <v>0</v>
      </c>
      <c r="L30" s="319">
        <v>0</v>
      </c>
      <c r="M30" s="319">
        <f t="shared" si="3"/>
        <v>153.648</v>
      </c>
      <c r="N30" s="319">
        <f t="shared" si="4"/>
        <v>153.648</v>
      </c>
      <c r="O30" s="319">
        <v>0</v>
      </c>
      <c r="P30" s="319">
        <v>0</v>
      </c>
      <c r="Q30" s="319">
        <v>0</v>
      </c>
      <c r="R30" s="319">
        <v>0</v>
      </c>
    </row>
    <row r="31" spans="1:18">
      <c r="A31" s="84">
        <v>21</v>
      </c>
      <c r="B31" s="230" t="s">
        <v>714</v>
      </c>
      <c r="C31" s="389">
        <v>30415</v>
      </c>
      <c r="D31" s="389">
        <v>1299</v>
      </c>
      <c r="E31" s="389">
        <v>0</v>
      </c>
      <c r="F31" s="389">
        <v>0</v>
      </c>
      <c r="G31" s="292">
        <f t="shared" si="0"/>
        <v>31714</v>
      </c>
      <c r="H31" s="291">
        <v>239</v>
      </c>
      <c r="I31" s="319">
        <f t="shared" si="1"/>
        <v>1136.9468999999999</v>
      </c>
      <c r="J31" s="319">
        <f t="shared" si="2"/>
        <v>1136.9468999999999</v>
      </c>
      <c r="K31" s="319">
        <v>0</v>
      </c>
      <c r="L31" s="319">
        <v>0</v>
      </c>
      <c r="M31" s="319">
        <f t="shared" si="3"/>
        <v>76.113600000000005</v>
      </c>
      <c r="N31" s="319">
        <f t="shared" si="4"/>
        <v>76.113600000000005</v>
      </c>
      <c r="O31" s="319">
        <v>0</v>
      </c>
      <c r="P31" s="319">
        <v>0</v>
      </c>
      <c r="Q31" s="319">
        <v>0</v>
      </c>
      <c r="R31" s="319">
        <v>0</v>
      </c>
    </row>
    <row r="32" spans="1:18">
      <c r="A32" s="84">
        <v>22</v>
      </c>
      <c r="B32" s="230" t="s">
        <v>715</v>
      </c>
      <c r="C32" s="389">
        <v>134405</v>
      </c>
      <c r="D32" s="389">
        <v>9717</v>
      </c>
      <c r="E32" s="389">
        <v>0</v>
      </c>
      <c r="F32" s="389">
        <v>0</v>
      </c>
      <c r="G32" s="292">
        <f t="shared" si="0"/>
        <v>144122</v>
      </c>
      <c r="H32" s="291">
        <v>239</v>
      </c>
      <c r="I32" s="319">
        <f t="shared" si="1"/>
        <v>5166.7736999999997</v>
      </c>
      <c r="J32" s="319">
        <f t="shared" si="2"/>
        <v>5166.7736999999997</v>
      </c>
      <c r="K32" s="319">
        <v>0</v>
      </c>
      <c r="L32" s="319">
        <v>0</v>
      </c>
      <c r="M32" s="319">
        <f t="shared" si="3"/>
        <v>345.89280000000002</v>
      </c>
      <c r="N32" s="319">
        <f t="shared" si="4"/>
        <v>345.89280000000002</v>
      </c>
      <c r="O32" s="319">
        <v>0</v>
      </c>
      <c r="P32" s="319">
        <v>0</v>
      </c>
      <c r="Q32" s="319">
        <v>0</v>
      </c>
      <c r="R32" s="319">
        <v>0</v>
      </c>
    </row>
    <row r="33" spans="1:18">
      <c r="A33" s="84">
        <v>23</v>
      </c>
      <c r="B33" s="230" t="s">
        <v>716</v>
      </c>
      <c r="C33" s="389">
        <v>73479</v>
      </c>
      <c r="D33" s="389">
        <v>1236</v>
      </c>
      <c r="E33" s="389">
        <v>0</v>
      </c>
      <c r="F33" s="389">
        <v>0</v>
      </c>
      <c r="G33" s="292">
        <f t="shared" si="0"/>
        <v>74715</v>
      </c>
      <c r="H33" s="291">
        <v>239</v>
      </c>
      <c r="I33" s="319">
        <f t="shared" si="1"/>
        <v>2678.5327499999999</v>
      </c>
      <c r="J33" s="319">
        <f t="shared" si="2"/>
        <v>2678.5327499999999</v>
      </c>
      <c r="K33" s="319">
        <v>0</v>
      </c>
      <c r="L33" s="319">
        <v>0</v>
      </c>
      <c r="M33" s="319">
        <f t="shared" si="3"/>
        <v>179.316</v>
      </c>
      <c r="N33" s="319">
        <f t="shared" si="4"/>
        <v>179.316</v>
      </c>
      <c r="O33" s="319">
        <v>0</v>
      </c>
      <c r="P33" s="319">
        <v>0</v>
      </c>
      <c r="Q33" s="319">
        <v>0</v>
      </c>
      <c r="R33" s="319">
        <v>0</v>
      </c>
    </row>
    <row r="34" spans="1:18">
      <c r="A34" s="84">
        <v>24</v>
      </c>
      <c r="B34" s="230" t="s">
        <v>717</v>
      </c>
      <c r="C34" s="389">
        <v>37531</v>
      </c>
      <c r="D34" s="389">
        <v>2579</v>
      </c>
      <c r="E34" s="389">
        <v>0</v>
      </c>
      <c r="F34" s="389">
        <v>0</v>
      </c>
      <c r="G34" s="292">
        <f t="shared" si="0"/>
        <v>40110</v>
      </c>
      <c r="H34" s="291">
        <v>239</v>
      </c>
      <c r="I34" s="319">
        <f t="shared" si="1"/>
        <v>1437.9435000000001</v>
      </c>
      <c r="J34" s="319">
        <f t="shared" si="2"/>
        <v>1437.9435000000001</v>
      </c>
      <c r="K34" s="319">
        <v>0</v>
      </c>
      <c r="L34" s="319">
        <v>0</v>
      </c>
      <c r="M34" s="319">
        <f t="shared" si="3"/>
        <v>96.263999999999996</v>
      </c>
      <c r="N34" s="319">
        <f t="shared" si="4"/>
        <v>96.263999999999996</v>
      </c>
      <c r="O34" s="319">
        <v>0</v>
      </c>
      <c r="P34" s="319">
        <v>0</v>
      </c>
      <c r="Q34" s="319">
        <v>0</v>
      </c>
      <c r="R34" s="319">
        <v>0</v>
      </c>
    </row>
    <row r="35" spans="1:18">
      <c r="A35" s="84">
        <v>25</v>
      </c>
      <c r="B35" s="230" t="s">
        <v>718</v>
      </c>
      <c r="C35" s="396">
        <v>35418</v>
      </c>
      <c r="D35" s="396">
        <v>4423</v>
      </c>
      <c r="E35" s="396">
        <v>0</v>
      </c>
      <c r="F35" s="396">
        <v>0</v>
      </c>
      <c r="G35" s="292">
        <f t="shared" si="0"/>
        <v>39841</v>
      </c>
      <c r="H35" s="291">
        <v>239</v>
      </c>
      <c r="I35" s="319">
        <f t="shared" si="1"/>
        <v>1428.2998500000001</v>
      </c>
      <c r="J35" s="319">
        <f t="shared" si="2"/>
        <v>1428.2998500000001</v>
      </c>
      <c r="K35" s="319">
        <v>0</v>
      </c>
      <c r="L35" s="319">
        <v>0</v>
      </c>
      <c r="M35" s="319">
        <f t="shared" si="3"/>
        <v>95.618399999999994</v>
      </c>
      <c r="N35" s="319">
        <f t="shared" si="4"/>
        <v>95.618399999999994</v>
      </c>
      <c r="O35" s="319">
        <v>0</v>
      </c>
      <c r="P35" s="319">
        <v>0</v>
      </c>
      <c r="Q35" s="319">
        <v>0</v>
      </c>
      <c r="R35" s="319">
        <v>0</v>
      </c>
    </row>
    <row r="36" spans="1:18">
      <c r="A36" s="84">
        <v>26</v>
      </c>
      <c r="B36" s="230" t="s">
        <v>719</v>
      </c>
      <c r="C36" s="389">
        <v>55998</v>
      </c>
      <c r="D36" s="389">
        <v>9709</v>
      </c>
      <c r="E36" s="389">
        <v>0</v>
      </c>
      <c r="F36" s="389">
        <v>0</v>
      </c>
      <c r="G36" s="292">
        <f t="shared" si="0"/>
        <v>65707</v>
      </c>
      <c r="H36" s="291">
        <v>239</v>
      </c>
      <c r="I36" s="319">
        <f t="shared" si="1"/>
        <v>2355.5959499999999</v>
      </c>
      <c r="J36" s="319">
        <f t="shared" si="2"/>
        <v>2355.5959499999999</v>
      </c>
      <c r="K36" s="319">
        <v>0</v>
      </c>
      <c r="L36" s="319">
        <v>0</v>
      </c>
      <c r="M36" s="319">
        <f t="shared" si="3"/>
        <v>157.6968</v>
      </c>
      <c r="N36" s="319">
        <f t="shared" si="4"/>
        <v>157.6968</v>
      </c>
      <c r="O36" s="319">
        <v>0</v>
      </c>
      <c r="P36" s="319">
        <v>0</v>
      </c>
      <c r="Q36" s="319">
        <v>0</v>
      </c>
      <c r="R36" s="319">
        <v>0</v>
      </c>
    </row>
    <row r="37" spans="1:18">
      <c r="A37" s="84">
        <v>27</v>
      </c>
      <c r="B37" s="230" t="s">
        <v>720</v>
      </c>
      <c r="C37" s="389">
        <v>44657</v>
      </c>
      <c r="D37" s="389">
        <v>1052</v>
      </c>
      <c r="E37" s="389">
        <v>0</v>
      </c>
      <c r="F37" s="389">
        <v>0</v>
      </c>
      <c r="G37" s="292">
        <f t="shared" si="0"/>
        <v>45709</v>
      </c>
      <c r="H37" s="291">
        <v>239</v>
      </c>
      <c r="I37" s="319">
        <f t="shared" si="1"/>
        <v>1638.6676500000001</v>
      </c>
      <c r="J37" s="319">
        <f t="shared" si="2"/>
        <v>1638.6676500000001</v>
      </c>
      <c r="K37" s="319">
        <v>0</v>
      </c>
      <c r="L37" s="319">
        <v>0</v>
      </c>
      <c r="M37" s="319">
        <f t="shared" si="3"/>
        <v>109.7016</v>
      </c>
      <c r="N37" s="319">
        <f t="shared" si="4"/>
        <v>109.7016</v>
      </c>
      <c r="O37" s="319">
        <v>0</v>
      </c>
      <c r="P37" s="319">
        <v>0</v>
      </c>
      <c r="Q37" s="319">
        <v>0</v>
      </c>
      <c r="R37" s="319">
        <v>0</v>
      </c>
    </row>
    <row r="38" spans="1:18">
      <c r="A38" s="84">
        <v>28</v>
      </c>
      <c r="B38" s="230" t="s">
        <v>721</v>
      </c>
      <c r="C38" s="389">
        <v>38910</v>
      </c>
      <c r="D38" s="389">
        <v>1836</v>
      </c>
      <c r="E38" s="389">
        <v>0</v>
      </c>
      <c r="F38" s="389">
        <v>0</v>
      </c>
      <c r="G38" s="292">
        <f t="shared" si="0"/>
        <v>40746</v>
      </c>
      <c r="H38" s="291">
        <v>239</v>
      </c>
      <c r="I38" s="319">
        <f t="shared" si="1"/>
        <v>1460.7440999999999</v>
      </c>
      <c r="J38" s="319">
        <f t="shared" si="2"/>
        <v>1460.7440999999999</v>
      </c>
      <c r="K38" s="319">
        <v>0</v>
      </c>
      <c r="L38" s="319">
        <v>0</v>
      </c>
      <c r="M38" s="319">
        <f t="shared" si="3"/>
        <v>97.790400000000005</v>
      </c>
      <c r="N38" s="319">
        <f t="shared" si="4"/>
        <v>97.790400000000005</v>
      </c>
      <c r="O38" s="319">
        <v>0</v>
      </c>
      <c r="P38" s="319">
        <v>0</v>
      </c>
      <c r="Q38" s="319">
        <v>0</v>
      </c>
      <c r="R38" s="319">
        <v>0</v>
      </c>
    </row>
    <row r="39" spans="1:18">
      <c r="A39" s="84">
        <v>29</v>
      </c>
      <c r="B39" s="230" t="s">
        <v>722</v>
      </c>
      <c r="C39" s="389">
        <v>27584</v>
      </c>
      <c r="D39" s="389">
        <v>0</v>
      </c>
      <c r="E39" s="389">
        <v>0</v>
      </c>
      <c r="F39" s="389">
        <v>0</v>
      </c>
      <c r="G39" s="292">
        <f t="shared" si="0"/>
        <v>27584</v>
      </c>
      <c r="H39" s="291">
        <v>239</v>
      </c>
      <c r="I39" s="319">
        <f t="shared" si="1"/>
        <v>988.88639999999998</v>
      </c>
      <c r="J39" s="319">
        <f t="shared" si="2"/>
        <v>988.88639999999998</v>
      </c>
      <c r="K39" s="319">
        <v>0</v>
      </c>
      <c r="L39" s="319">
        <v>0</v>
      </c>
      <c r="M39" s="319">
        <f t="shared" si="3"/>
        <v>66.201599999999999</v>
      </c>
      <c r="N39" s="319">
        <f t="shared" si="4"/>
        <v>66.201599999999999</v>
      </c>
      <c r="O39" s="319">
        <v>0</v>
      </c>
      <c r="P39" s="319">
        <v>0</v>
      </c>
      <c r="Q39" s="319">
        <v>0</v>
      </c>
      <c r="R39" s="319">
        <v>0</v>
      </c>
    </row>
    <row r="40" spans="1:18">
      <c r="A40" s="84">
        <v>30</v>
      </c>
      <c r="B40" s="230" t="s">
        <v>723</v>
      </c>
      <c r="C40" s="389">
        <v>72517</v>
      </c>
      <c r="D40" s="389">
        <v>11310</v>
      </c>
      <c r="E40" s="389">
        <v>0</v>
      </c>
      <c r="F40" s="389">
        <v>0</v>
      </c>
      <c r="G40" s="292">
        <f t="shared" si="0"/>
        <v>83827</v>
      </c>
      <c r="H40" s="291">
        <v>239</v>
      </c>
      <c r="I40" s="319">
        <f t="shared" si="1"/>
        <v>3005.1979500000002</v>
      </c>
      <c r="J40" s="319">
        <f t="shared" si="2"/>
        <v>3005.1979500000002</v>
      </c>
      <c r="K40" s="319">
        <v>0</v>
      </c>
      <c r="L40" s="319">
        <v>0</v>
      </c>
      <c r="M40" s="319">
        <f t="shared" si="3"/>
        <v>201.1848</v>
      </c>
      <c r="N40" s="319">
        <f t="shared" si="4"/>
        <v>201.1848</v>
      </c>
      <c r="O40" s="319">
        <v>0</v>
      </c>
      <c r="P40" s="319">
        <v>0</v>
      </c>
      <c r="Q40" s="319">
        <v>0</v>
      </c>
      <c r="R40" s="319">
        <v>0</v>
      </c>
    </row>
    <row r="41" spans="1:18">
      <c r="A41" s="429"/>
      <c r="B41" s="406" t="s">
        <v>724</v>
      </c>
      <c r="C41" s="367">
        <f>SUM(C11:C40)</f>
        <v>1724651</v>
      </c>
      <c r="D41" s="367">
        <f>SUM(D11:D40)</f>
        <v>170691</v>
      </c>
      <c r="E41" s="367">
        <f>SUM(E11:E40)</f>
        <v>0</v>
      </c>
      <c r="F41" s="367">
        <f>SUM(F11:F40)</f>
        <v>327</v>
      </c>
      <c r="G41" s="367">
        <f>SUM(G11:G40)</f>
        <v>1895669</v>
      </c>
      <c r="H41" s="766">
        <v>239</v>
      </c>
      <c r="I41" s="420">
        <f t="shared" ref="I41" si="5">J41</f>
        <v>67959.733650000009</v>
      </c>
      <c r="J41" s="404">
        <f>SUM(J11:J40)</f>
        <v>67959.733650000009</v>
      </c>
      <c r="K41" s="404">
        <f>SUM(K11:K40)</f>
        <v>0</v>
      </c>
      <c r="L41" s="404">
        <f>SUM(L11:L40)</f>
        <v>0</v>
      </c>
      <c r="M41" s="420">
        <f t="shared" ref="M41" si="6">N41</f>
        <v>4549.6056000000017</v>
      </c>
      <c r="N41" s="404">
        <f t="shared" ref="N41:R41" si="7">SUM(N11:N40)</f>
        <v>4549.6056000000017</v>
      </c>
      <c r="O41" s="404">
        <f t="shared" si="7"/>
        <v>0</v>
      </c>
      <c r="P41" s="404">
        <f t="shared" si="7"/>
        <v>0</v>
      </c>
      <c r="Q41" s="404">
        <f t="shared" si="7"/>
        <v>0</v>
      </c>
      <c r="R41" s="404">
        <f t="shared" si="7"/>
        <v>0</v>
      </c>
    </row>
    <row r="42" spans="1:18" s="643" customFormat="1">
      <c r="A42" s="644"/>
      <c r="B42" s="644"/>
      <c r="C42" s="644"/>
      <c r="D42" s="644"/>
      <c r="E42" s="644"/>
      <c r="F42" s="644"/>
      <c r="G42" s="644"/>
      <c r="H42" s="644"/>
      <c r="I42" s="644"/>
      <c r="J42" s="644"/>
      <c r="K42" s="644"/>
      <c r="L42" s="644"/>
      <c r="M42" s="644"/>
      <c r="N42" s="644"/>
      <c r="O42" s="644"/>
      <c r="P42" s="644"/>
      <c r="Q42" s="644"/>
      <c r="R42" s="644"/>
    </row>
    <row r="43" spans="1:18" s="643" customFormat="1">
      <c r="A43" s="773" t="s">
        <v>7</v>
      </c>
      <c r="B43" s="770"/>
      <c r="C43" s="770"/>
      <c r="D43" s="644"/>
      <c r="E43" s="644"/>
      <c r="F43" s="644"/>
      <c r="G43" s="644"/>
      <c r="H43" s="644"/>
      <c r="I43" s="644"/>
      <c r="J43" s="644"/>
      <c r="K43" s="644"/>
      <c r="L43" s="644"/>
      <c r="M43" s="644"/>
      <c r="N43" s="644"/>
      <c r="O43" s="644"/>
      <c r="P43" s="644"/>
      <c r="Q43" s="644"/>
      <c r="R43" s="644"/>
    </row>
    <row r="44" spans="1:18" s="643" customFormat="1">
      <c r="A44" s="770" t="s">
        <v>8</v>
      </c>
      <c r="B44" s="770"/>
      <c r="C44" s="770"/>
      <c r="D44" s="644"/>
      <c r="E44" s="644"/>
      <c r="F44" s="644"/>
      <c r="G44" s="644"/>
      <c r="H44" s="644"/>
      <c r="I44" s="644"/>
      <c r="J44" s="644"/>
      <c r="K44" s="644"/>
      <c r="L44" s="644"/>
      <c r="M44" s="644"/>
      <c r="N44" s="644"/>
      <c r="O44" s="644"/>
      <c r="P44" s="644"/>
      <c r="Q44" s="644"/>
      <c r="R44" s="644"/>
    </row>
    <row r="45" spans="1:18" s="643" customFormat="1">
      <c r="A45" s="770" t="s">
        <v>9</v>
      </c>
      <c r="B45" s="770"/>
      <c r="C45" s="770"/>
      <c r="D45" s="644"/>
      <c r="E45" s="644"/>
      <c r="F45" s="644"/>
      <c r="G45" s="644"/>
      <c r="H45" s="644"/>
      <c r="I45" s="644"/>
      <c r="J45" s="644"/>
      <c r="K45" s="644"/>
      <c r="L45" s="644"/>
      <c r="M45" s="644"/>
      <c r="N45" s="644"/>
      <c r="O45" s="644"/>
      <c r="P45" s="644"/>
      <c r="Q45" s="644"/>
      <c r="R45" s="644"/>
    </row>
    <row r="46" spans="1:18" s="643" customFormat="1">
      <c r="A46" s="1206" t="s">
        <v>227</v>
      </c>
      <c r="B46" s="1206"/>
      <c r="C46" s="1206"/>
      <c r="D46" s="1206"/>
      <c r="E46" s="644"/>
      <c r="F46" s="644"/>
      <c r="G46" s="644"/>
      <c r="H46" s="644"/>
      <c r="I46" s="644"/>
      <c r="J46" s="644"/>
      <c r="K46" s="644"/>
      <c r="L46" s="644"/>
      <c r="M46" s="774"/>
      <c r="O46" s="774"/>
      <c r="P46" s="774"/>
      <c r="Q46" s="774"/>
      <c r="R46" s="774"/>
    </row>
    <row r="47" spans="1:18" s="643" customFormat="1">
      <c r="A47" s="773" t="s">
        <v>117</v>
      </c>
      <c r="B47" s="770" t="s">
        <v>191</v>
      </c>
      <c r="C47" s="770"/>
      <c r="D47" s="644"/>
      <c r="E47" s="644"/>
      <c r="F47" s="644"/>
      <c r="G47" s="644"/>
      <c r="H47" s="644"/>
      <c r="I47" s="644"/>
      <c r="J47" s="644"/>
      <c r="K47" s="644"/>
      <c r="L47" s="644"/>
      <c r="M47" s="644"/>
      <c r="O47" s="644"/>
      <c r="P47" s="644"/>
      <c r="Q47" s="644"/>
      <c r="R47" s="644"/>
    </row>
    <row r="48" spans="1:18" s="643" customFormat="1">
      <c r="A48" s="773" t="s">
        <v>147</v>
      </c>
      <c r="B48" s="1206" t="s">
        <v>594</v>
      </c>
      <c r="C48" s="1206"/>
      <c r="D48" s="1206"/>
      <c r="E48" s="1206"/>
      <c r="F48" s="773"/>
      <c r="G48" s="644"/>
      <c r="H48" s="644"/>
      <c r="I48" s="644"/>
      <c r="J48" s="644"/>
      <c r="K48" s="644"/>
      <c r="L48" s="644"/>
      <c r="M48" s="644"/>
      <c r="N48" s="644"/>
      <c r="O48" s="644"/>
      <c r="P48" s="644"/>
      <c r="Q48" s="644"/>
      <c r="R48" s="644"/>
    </row>
    <row r="49" spans="1:18" s="643" customFormat="1">
      <c r="A49" s="770" t="s">
        <v>148</v>
      </c>
      <c r="B49" s="1206" t="s">
        <v>595</v>
      </c>
      <c r="C49" s="1206"/>
      <c r="D49" s="1206"/>
      <c r="E49" s="1206"/>
      <c r="F49" s="773"/>
      <c r="G49" s="644"/>
      <c r="H49" s="644"/>
      <c r="I49" s="644"/>
      <c r="J49" s="644"/>
      <c r="K49" s="644"/>
      <c r="L49" s="644"/>
      <c r="M49" s="644"/>
      <c r="N49" s="644"/>
      <c r="O49" s="644"/>
      <c r="P49" s="644"/>
      <c r="Q49" s="644"/>
      <c r="R49" s="644"/>
    </row>
    <row r="50" spans="1:18" s="643" customFormat="1">
      <c r="A50" s="770" t="s">
        <v>164</v>
      </c>
      <c r="B50" s="1206" t="s">
        <v>599</v>
      </c>
      <c r="C50" s="1206"/>
      <c r="D50" s="1206"/>
      <c r="E50" s="1206"/>
      <c r="F50" s="1206"/>
      <c r="G50" s="1206"/>
      <c r="H50" s="1206"/>
      <c r="I50" s="1206"/>
      <c r="J50" s="1206"/>
      <c r="K50" s="1206"/>
      <c r="L50" s="1206"/>
      <c r="M50" s="1206"/>
      <c r="N50" s="1206"/>
      <c r="O50" s="1206"/>
      <c r="P50" s="1206"/>
      <c r="Q50" s="1206"/>
      <c r="R50" s="1206"/>
    </row>
    <row r="51" spans="1:18" s="643" customFormat="1">
      <c r="A51" s="770" t="s">
        <v>121</v>
      </c>
      <c r="B51" s="770" t="s">
        <v>244</v>
      </c>
      <c r="C51" s="770"/>
      <c r="D51" s="644"/>
      <c r="E51" s="644"/>
      <c r="F51" s="644"/>
      <c r="G51" s="644"/>
      <c r="H51" s="644"/>
      <c r="I51" s="644"/>
      <c r="J51" s="644"/>
      <c r="K51" s="644"/>
      <c r="L51" s="644"/>
      <c r="M51" s="644"/>
      <c r="N51" s="644"/>
      <c r="O51" s="645" t="s">
        <v>13</v>
      </c>
      <c r="P51" s="644"/>
      <c r="Q51" s="644"/>
      <c r="R51" s="644"/>
    </row>
    <row r="52" spans="1:18" s="643" customFormat="1">
      <c r="A52" s="770" t="s">
        <v>122</v>
      </c>
      <c r="B52" s="770" t="s">
        <v>246</v>
      </c>
      <c r="C52" s="770"/>
      <c r="D52" s="644"/>
      <c r="E52" s="644"/>
      <c r="F52" s="644"/>
      <c r="G52" s="644"/>
      <c r="H52" s="644"/>
      <c r="I52" s="644"/>
      <c r="J52" s="644"/>
      <c r="K52" s="644"/>
      <c r="L52" s="644"/>
      <c r="M52" s="644"/>
      <c r="N52" s="644"/>
      <c r="O52" s="645" t="s">
        <v>86</v>
      </c>
      <c r="P52" s="644"/>
      <c r="Q52" s="644"/>
      <c r="R52" s="644"/>
    </row>
    <row r="53" spans="1:18" s="643" customFormat="1">
      <c r="A53" s="768"/>
      <c r="B53" s="768" t="s">
        <v>247</v>
      </c>
      <c r="C53" s="768"/>
    </row>
    <row r="54" spans="1:18" s="643" customFormat="1">
      <c r="A54" s="768"/>
      <c r="B54" s="768"/>
      <c r="C54" s="768"/>
    </row>
    <row r="55" spans="1:18" s="643" customFormat="1">
      <c r="A55" s="768"/>
      <c r="B55" s="768" t="s">
        <v>11</v>
      </c>
      <c r="C55" s="768"/>
    </row>
    <row r="56" spans="1:18" s="643" customFormat="1">
      <c r="H56" s="768"/>
      <c r="J56" s="768"/>
      <c r="K56" s="768"/>
      <c r="L56" s="768"/>
      <c r="M56" s="768"/>
      <c r="N56" s="768"/>
      <c r="O56" s="768"/>
      <c r="P56" s="768"/>
      <c r="Q56" s="768"/>
      <c r="R56" s="768"/>
    </row>
    <row r="57" spans="1:18" s="643" customFormat="1" ht="12.75" customHeight="1">
      <c r="I57" s="768"/>
      <c r="K57" s="772"/>
      <c r="L57" s="772"/>
      <c r="M57" s="772"/>
      <c r="N57" s="772"/>
      <c r="O57" s="772"/>
      <c r="P57" s="772"/>
      <c r="Q57" s="772"/>
      <c r="R57" s="772"/>
    </row>
    <row r="58" spans="1:18" s="643" customFormat="1" ht="12.75" customHeight="1">
      <c r="J58" s="772"/>
      <c r="K58" s="772"/>
      <c r="L58" s="772"/>
      <c r="M58" s="772"/>
      <c r="N58" s="772"/>
      <c r="O58" s="772"/>
      <c r="P58" s="772"/>
      <c r="Q58" s="772"/>
      <c r="R58" s="772"/>
    </row>
    <row r="59" spans="1:18" s="643" customFormat="1">
      <c r="A59" s="768"/>
      <c r="B59" s="768"/>
      <c r="J59" s="768"/>
      <c r="K59" s="768"/>
      <c r="L59" s="768"/>
      <c r="M59" s="768"/>
      <c r="N59" s="768"/>
      <c r="O59" s="768"/>
      <c r="P59" s="768"/>
      <c r="Q59" s="768"/>
      <c r="R59" s="768"/>
    </row>
    <row r="60" spans="1:18" s="643" customFormat="1"/>
    <row r="61" spans="1:18" s="643" customFormat="1">
      <c r="A61" s="1205"/>
      <c r="B61" s="1205"/>
      <c r="C61" s="1205"/>
      <c r="D61" s="1205"/>
      <c r="E61" s="1205"/>
      <c r="F61" s="1205"/>
      <c r="G61" s="1205"/>
      <c r="H61" s="1205"/>
      <c r="I61" s="1205"/>
      <c r="J61" s="1205"/>
      <c r="K61" s="1205"/>
      <c r="L61" s="1205"/>
      <c r="M61" s="1205"/>
      <c r="N61" s="1205"/>
      <c r="O61" s="1205"/>
      <c r="P61" s="1205"/>
      <c r="Q61" s="1205"/>
      <c r="R61" s="1205"/>
    </row>
    <row r="62" spans="1:18" s="643" customFormat="1"/>
    <row r="63" spans="1:18" s="643" customFormat="1"/>
    <row r="64" spans="1:18" s="643" customFormat="1"/>
    <row r="65" s="643" customFormat="1"/>
    <row r="66" s="643" customFormat="1"/>
    <row r="67" s="643" customFormat="1"/>
    <row r="68" s="643" customFormat="1"/>
    <row r="69" s="643" customFormat="1"/>
    <row r="70" s="643" customFormat="1"/>
    <row r="71" s="643" customFormat="1"/>
    <row r="72" s="643" customFormat="1"/>
    <row r="73" s="643" customFormat="1"/>
    <row r="74" s="643" customFormat="1"/>
    <row r="75" s="643" customFormat="1"/>
    <row r="76" s="643" customFormat="1"/>
    <row r="77" s="643" customFormat="1"/>
    <row r="78" s="643" customFormat="1"/>
    <row r="79" s="643" customFormat="1"/>
    <row r="80" s="643" customFormat="1"/>
    <row r="81" s="643" customFormat="1"/>
    <row r="82" s="643" customFormat="1"/>
    <row r="83" s="643" customFormat="1"/>
    <row r="84" s="643" customFormat="1"/>
    <row r="85" s="643" customFormat="1"/>
    <row r="86" s="643" customFormat="1"/>
    <row r="87" s="643" customFormat="1"/>
    <row r="88" s="643" customFormat="1"/>
    <row r="89" s="643" customFormat="1"/>
    <row r="90" s="643" customFormat="1"/>
    <row r="91" s="643" customFormat="1"/>
    <row r="92" s="643" customFormat="1"/>
    <row r="93" s="643" customFormat="1"/>
    <row r="94" s="643" customFormat="1"/>
    <row r="95" s="643" customFormat="1"/>
    <row r="96" s="643" customFormat="1"/>
    <row r="97" s="643" customFormat="1"/>
    <row r="98" s="643" customFormat="1"/>
    <row r="99" s="643" customFormat="1"/>
    <row r="100" s="643" customFormat="1"/>
    <row r="101" s="643" customFormat="1"/>
    <row r="102" s="643" customFormat="1"/>
    <row r="103" s="643" customFormat="1"/>
    <row r="104" s="643" customFormat="1"/>
    <row r="105" s="643" customFormat="1"/>
    <row r="106" s="643" customFormat="1"/>
    <row r="107" s="643" customFormat="1"/>
    <row r="108" s="643" customFormat="1"/>
    <row r="109" s="643" customFormat="1"/>
    <row r="110" s="643" customFormat="1"/>
    <row r="111" s="643" customFormat="1"/>
    <row r="112" s="643" customFormat="1"/>
    <row r="113" s="643" customFormat="1"/>
    <row r="114" s="643" customFormat="1"/>
    <row r="115" s="643" customFormat="1"/>
    <row r="116" s="643" customFormat="1"/>
    <row r="117" s="643" customFormat="1"/>
    <row r="118" s="643" customFormat="1"/>
    <row r="119" s="643" customFormat="1"/>
    <row r="120" s="643" customFormat="1"/>
    <row r="121" s="643" customFormat="1"/>
    <row r="122" s="643" customFormat="1"/>
    <row r="123" s="643" customFormat="1"/>
    <row r="124" s="643" customFormat="1"/>
    <row r="125" s="643" customFormat="1"/>
    <row r="126" s="643" customFormat="1"/>
    <row r="127" s="643" customFormat="1"/>
    <row r="128" s="643" customFormat="1"/>
    <row r="129" s="643" customFormat="1"/>
    <row r="130" s="643" customFormat="1"/>
    <row r="131" s="643" customFormat="1"/>
    <row r="132" s="643" customFormat="1"/>
    <row r="133" s="643" customFormat="1"/>
    <row r="134" s="643" customFormat="1"/>
    <row r="135" s="643" customFormat="1"/>
    <row r="136" s="643" customFormat="1"/>
    <row r="137" s="643" customFormat="1"/>
    <row r="138" s="643" customFormat="1"/>
    <row r="139" s="643" customFormat="1"/>
    <row r="140" s="643" customFormat="1"/>
    <row r="141" s="643" customFormat="1"/>
    <row r="142" s="643" customFormat="1"/>
    <row r="143" s="643" customFormat="1"/>
    <row r="144" s="643" customFormat="1"/>
    <row r="145" s="643" customFormat="1"/>
    <row r="146" s="643" customFormat="1"/>
    <row r="147" s="643" customFormat="1"/>
    <row r="148" s="643" customFormat="1"/>
    <row r="149" s="643" customFormat="1"/>
    <row r="150" s="643" customFormat="1"/>
    <row r="151" s="643" customFormat="1"/>
    <row r="152" s="643" customFormat="1"/>
    <row r="153" s="643" customFormat="1"/>
    <row r="154" s="643" customFormat="1"/>
    <row r="155" s="643" customFormat="1"/>
    <row r="156" s="643" customFormat="1"/>
    <row r="157" s="643" customFormat="1"/>
    <row r="158" s="643" customFormat="1"/>
    <row r="159" s="643" customFormat="1"/>
    <row r="160" s="643" customFormat="1"/>
    <row r="161" s="643" customFormat="1"/>
    <row r="162" s="643" customFormat="1"/>
    <row r="163" s="643" customFormat="1"/>
    <row r="164" s="643" customFormat="1"/>
    <row r="165" s="643" customFormat="1"/>
    <row r="166" s="643" customFormat="1"/>
    <row r="167" s="643" customFormat="1"/>
    <row r="168" s="643" customFormat="1"/>
    <row r="169" s="643" customFormat="1"/>
    <row r="170" s="643" customFormat="1"/>
    <row r="171" s="643" customFormat="1"/>
    <row r="172" s="643" customFormat="1"/>
    <row r="173" s="643" customFormat="1"/>
    <row r="174" s="643" customFormat="1"/>
    <row r="175" s="643" customFormat="1"/>
    <row r="176" s="643" customFormat="1"/>
    <row r="177" s="643" customFormat="1"/>
    <row r="178" s="643" customFormat="1"/>
    <row r="179" s="643" customFormat="1"/>
    <row r="180" s="643" customFormat="1"/>
    <row r="181" s="643" customFormat="1"/>
    <row r="182" s="643" customFormat="1"/>
    <row r="183" s="643" customFormat="1"/>
    <row r="184" s="643" customFormat="1"/>
    <row r="185" s="643" customFormat="1"/>
    <row r="186" s="643" customFormat="1"/>
    <row r="187" s="643" customFormat="1"/>
    <row r="188" s="643" customFormat="1"/>
    <row r="189" s="643" customFormat="1"/>
    <row r="190" s="643" customFormat="1"/>
    <row r="191" s="643" customFormat="1"/>
    <row r="192" s="643" customFormat="1"/>
    <row r="193" s="643" customFormat="1"/>
    <row r="194" s="643" customFormat="1"/>
    <row r="195" s="643" customFormat="1"/>
    <row r="196" s="643" customFormat="1"/>
    <row r="197" s="643" customFormat="1"/>
    <row r="198" s="643" customFormat="1"/>
    <row r="199" s="643" customFormat="1"/>
    <row r="200" s="643" customFormat="1"/>
    <row r="201" s="643" customFormat="1"/>
    <row r="202" s="643" customFormat="1"/>
    <row r="203" s="643" customFormat="1"/>
    <row r="204" s="643" customFormat="1"/>
    <row r="205" s="643" customFormat="1"/>
    <row r="206" s="643" customFormat="1"/>
    <row r="207" s="643" customFormat="1"/>
    <row r="208" s="643" customFormat="1"/>
    <row r="209" s="643" customFormat="1"/>
    <row r="210" s="643" customFormat="1"/>
    <row r="211" s="643" customFormat="1"/>
    <row r="212" s="643" customFormat="1"/>
    <row r="213" s="643" customFormat="1"/>
    <row r="214" s="643" customFormat="1"/>
    <row r="215" s="643" customFormat="1"/>
    <row r="216" s="643" customFormat="1"/>
    <row r="217" s="643" customFormat="1"/>
    <row r="218" s="643" customFormat="1"/>
    <row r="219" s="643" customFormat="1"/>
    <row r="220" s="643" customFormat="1"/>
    <row r="221" s="643" customFormat="1"/>
    <row r="222" s="643" customFormat="1"/>
    <row r="223" s="643" customFormat="1"/>
    <row r="224" s="643" customFormat="1"/>
    <row r="225" s="643" customFormat="1"/>
    <row r="226" s="643" customFormat="1"/>
    <row r="227" s="643" customFormat="1"/>
    <row r="228" s="643" customFormat="1"/>
    <row r="229" s="643" customFormat="1"/>
    <row r="230" s="643" customFormat="1"/>
    <row r="231" s="643" customFormat="1"/>
    <row r="232" s="643" customFormat="1"/>
    <row r="233" s="643" customFormat="1"/>
    <row r="234" s="643" customFormat="1"/>
    <row r="235" s="643" customFormat="1"/>
    <row r="236" s="643" customFormat="1"/>
    <row r="237" s="643" customFormat="1"/>
    <row r="238" s="643" customFormat="1"/>
    <row r="239" s="643" customFormat="1"/>
    <row r="240" s="643" customFormat="1"/>
    <row r="241" s="643" customFormat="1"/>
    <row r="242" s="643" customFormat="1"/>
    <row r="243" s="643" customFormat="1"/>
    <row r="244" s="643" customFormat="1"/>
    <row r="245" s="643" customFormat="1"/>
    <row r="246" s="643" customFormat="1"/>
    <row r="247" s="643" customFormat="1"/>
    <row r="248" s="643" customFormat="1"/>
    <row r="249" s="643" customFormat="1"/>
    <row r="250" s="643" customFormat="1"/>
    <row r="251" s="643" customFormat="1"/>
    <row r="252" s="643" customFormat="1"/>
    <row r="253" s="643" customFormat="1"/>
    <row r="254" s="643" customFormat="1"/>
    <row r="255" s="643" customFormat="1"/>
    <row r="256" s="643" customFormat="1"/>
    <row r="257" s="643" customFormat="1"/>
    <row r="258" s="643" customFormat="1"/>
    <row r="259" s="643" customFormat="1"/>
    <row r="260" s="643" customFormat="1"/>
    <row r="261" s="643" customFormat="1"/>
    <row r="262" s="643" customFormat="1"/>
    <row r="263" s="643" customFormat="1"/>
    <row r="264" s="643" customFormat="1"/>
    <row r="265" s="643" customFormat="1"/>
    <row r="266" s="643" customFormat="1"/>
    <row r="267" s="643" customFormat="1"/>
    <row r="268" s="643" customFormat="1"/>
    <row r="269" s="643" customFormat="1"/>
    <row r="270" s="643" customFormat="1"/>
    <row r="271" s="643" customFormat="1"/>
    <row r="272" s="643" customFormat="1"/>
    <row r="273" s="643" customFormat="1"/>
    <row r="274" s="643" customFormat="1"/>
    <row r="275" s="643" customFormat="1"/>
    <row r="276" s="643" customFormat="1"/>
    <row r="277" s="643" customFormat="1"/>
    <row r="278" s="643" customFormat="1"/>
    <row r="279" s="643" customFormat="1"/>
    <row r="280" s="643" customFormat="1"/>
    <row r="281" s="643" customFormat="1"/>
    <row r="282" s="643" customFormat="1"/>
    <row r="283" s="643" customFormat="1"/>
    <row r="284" s="643" customFormat="1"/>
    <row r="285" s="643" customFormat="1"/>
    <row r="286" s="643" customFormat="1"/>
    <row r="287" s="643" customFormat="1"/>
    <row r="288" s="643" customFormat="1"/>
    <row r="289" s="643" customFormat="1"/>
    <row r="290" s="643" customFormat="1"/>
    <row r="291" s="643" customFormat="1"/>
    <row r="292" s="643" customFormat="1"/>
    <row r="293" s="643" customFormat="1"/>
    <row r="294" s="643" customFormat="1"/>
    <row r="295" s="643" customFormat="1"/>
    <row r="296" s="643" customFormat="1"/>
    <row r="297" s="643" customFormat="1"/>
    <row r="298" s="643" customFormat="1"/>
    <row r="299" s="643" customFormat="1"/>
    <row r="300" s="643" customFormat="1"/>
    <row r="301" s="643" customFormat="1"/>
    <row r="302" s="643" customFormat="1"/>
    <row r="303" s="643" customFormat="1"/>
    <row r="304" s="643" customFormat="1"/>
  </sheetData>
  <mergeCells count="18">
    <mergeCell ref="A61:R61"/>
    <mergeCell ref="A46:D46"/>
    <mergeCell ref="B48:E48"/>
    <mergeCell ref="B49:E49"/>
    <mergeCell ref="B50:R50"/>
    <mergeCell ref="A7:B7"/>
    <mergeCell ref="L7:R7"/>
    <mergeCell ref="A8:A9"/>
    <mergeCell ref="B8:B9"/>
    <mergeCell ref="C8:G8"/>
    <mergeCell ref="H8:H9"/>
    <mergeCell ref="I8:L8"/>
    <mergeCell ref="M8:R8"/>
    <mergeCell ref="G1:I1"/>
    <mergeCell ref="A2:R2"/>
    <mergeCell ref="A3:R3"/>
    <mergeCell ref="A4:R5"/>
    <mergeCell ref="A6:R6"/>
  </mergeCells>
  <printOptions horizontalCentered="1"/>
  <pageMargins left="0.70866141732283472" right="0.70866141732283472" top="0.23622047244094491" bottom="0" header="0.31496062992125984" footer="0.31496062992125984"/>
  <pageSetup paperSize="9" scale="71" orientation="landscape" r:id="rId1"/>
  <drawing r:id="rId2"/>
</worksheet>
</file>

<file path=xl/worksheets/sheet59.xml><?xml version="1.0" encoding="utf-8"?>
<worksheet xmlns="http://schemas.openxmlformats.org/spreadsheetml/2006/main" xmlns:r="http://schemas.openxmlformats.org/officeDocument/2006/relationships">
  <sheetPr>
    <pageSetUpPr fitToPage="1"/>
  </sheetPr>
  <dimension ref="A1:P58"/>
  <sheetViews>
    <sheetView zoomScale="80" zoomScaleNormal="80" zoomScaleSheetLayoutView="100" workbookViewId="0">
      <selection activeCell="S45" sqref="S45"/>
    </sheetView>
  </sheetViews>
  <sheetFormatPr defaultRowHeight="12.75"/>
  <cols>
    <col min="1" max="1" width="6.5703125" style="199" customWidth="1"/>
    <col min="2" max="2" width="17.5703125" style="199" customWidth="1"/>
    <col min="3" max="3" width="17.85546875" style="199" customWidth="1"/>
    <col min="4" max="4" width="10.85546875" style="199" customWidth="1"/>
    <col min="5" max="5" width="4.5703125" style="199" customWidth="1"/>
    <col min="6" max="6" width="0.28515625" style="199" hidden="1" customWidth="1"/>
    <col min="7" max="11" width="9.5703125" style="199" customWidth="1"/>
    <col min="12" max="16" width="12.85546875" style="199" customWidth="1"/>
    <col min="17" max="16384" width="9.140625" style="199"/>
  </cols>
  <sheetData>
    <row r="1" spans="1:16" ht="15">
      <c r="D1" s="1201"/>
      <c r="E1" s="1201"/>
      <c r="F1" s="1201"/>
      <c r="G1" s="1201"/>
      <c r="O1" s="652" t="s">
        <v>579</v>
      </c>
    </row>
    <row r="2" spans="1:16" ht="15.75">
      <c r="A2" s="1204" t="s">
        <v>0</v>
      </c>
      <c r="B2" s="1204"/>
      <c r="C2" s="1204"/>
      <c r="D2" s="1204"/>
      <c r="E2" s="1204"/>
      <c r="F2" s="1204"/>
      <c r="G2" s="1204"/>
      <c r="H2" s="1204"/>
      <c r="I2" s="1204"/>
      <c r="J2" s="1204"/>
      <c r="K2" s="1204"/>
      <c r="L2" s="1204"/>
      <c r="M2" s="1204"/>
      <c r="N2" s="1204"/>
      <c r="O2" s="1204"/>
      <c r="P2" s="1204"/>
    </row>
    <row r="3" spans="1:16" ht="20.25">
      <c r="A3" s="1207" t="s">
        <v>822</v>
      </c>
      <c r="B3" s="1207"/>
      <c r="C3" s="1207"/>
      <c r="D3" s="1207"/>
      <c r="E3" s="1207"/>
      <c r="F3" s="1207"/>
      <c r="G3" s="1207"/>
      <c r="H3" s="1207"/>
      <c r="I3" s="1207"/>
      <c r="J3" s="1207"/>
      <c r="K3" s="1207"/>
      <c r="L3" s="1207"/>
      <c r="M3" s="1207"/>
      <c r="N3" s="1207"/>
      <c r="O3" s="1207"/>
      <c r="P3" s="1207"/>
    </row>
    <row r="5" spans="1:16" s="208" customFormat="1" ht="15.75">
      <c r="A5" s="1203" t="s">
        <v>915</v>
      </c>
      <c r="B5" s="1203"/>
      <c r="C5" s="1203"/>
      <c r="D5" s="1203"/>
      <c r="E5" s="1203"/>
      <c r="F5" s="1203"/>
      <c r="G5" s="1203"/>
      <c r="H5" s="1203"/>
      <c r="I5" s="1203"/>
      <c r="J5" s="1203"/>
      <c r="K5" s="1203"/>
      <c r="L5" s="1203"/>
      <c r="M5" s="1203"/>
      <c r="N5" s="1203"/>
      <c r="O5" s="1203"/>
      <c r="P5" s="1203"/>
    </row>
    <row r="6" spans="1:16">
      <c r="A6" s="1202"/>
      <c r="B6" s="1202"/>
      <c r="C6" s="1202"/>
      <c r="D6" s="1202"/>
      <c r="E6" s="1202"/>
      <c r="F6" s="1202"/>
      <c r="G6" s="1202"/>
      <c r="H6" s="1202"/>
      <c r="I6" s="1202"/>
      <c r="J6" s="1202"/>
      <c r="K6" s="1202"/>
      <c r="L6" s="1202"/>
      <c r="M6" s="1202"/>
      <c r="N6" s="1202"/>
      <c r="O6" s="1202"/>
      <c r="P6" s="1202"/>
    </row>
    <row r="7" spans="1:16">
      <c r="A7" s="1199" t="s">
        <v>693</v>
      </c>
      <c r="B7" s="1199"/>
      <c r="D7" s="206"/>
      <c r="E7" s="206"/>
      <c r="J7" s="1198"/>
      <c r="K7" s="1198"/>
      <c r="L7" s="1198"/>
      <c r="M7" s="1198"/>
      <c r="N7" s="1198"/>
      <c r="O7" s="1198"/>
      <c r="P7" s="1198"/>
    </row>
    <row r="8" spans="1:16" ht="30.75" customHeight="1">
      <c r="A8" s="893" t="s">
        <v>2</v>
      </c>
      <c r="B8" s="893" t="s">
        <v>3</v>
      </c>
      <c r="C8" s="1034" t="s">
        <v>529</v>
      </c>
      <c r="D8" s="960" t="s">
        <v>84</v>
      </c>
      <c r="E8" s="961"/>
      <c r="F8" s="1064"/>
      <c r="G8" s="893" t="s">
        <v>85</v>
      </c>
      <c r="H8" s="893"/>
      <c r="I8" s="893"/>
      <c r="J8" s="893"/>
      <c r="K8" s="864" t="s">
        <v>908</v>
      </c>
      <c r="L8" s="865"/>
      <c r="M8" s="865"/>
      <c r="N8" s="865"/>
      <c r="O8" s="865"/>
      <c r="P8" s="866"/>
    </row>
    <row r="9" spans="1:16" ht="29.25" customHeight="1">
      <c r="A9" s="893"/>
      <c r="B9" s="893"/>
      <c r="C9" s="1035"/>
      <c r="D9" s="962"/>
      <c r="E9" s="963"/>
      <c r="F9" s="1208"/>
      <c r="G9" s="621" t="s">
        <v>190</v>
      </c>
      <c r="H9" s="621" t="s">
        <v>119</v>
      </c>
      <c r="I9" s="621" t="s">
        <v>120</v>
      </c>
      <c r="J9" s="621" t="s">
        <v>476</v>
      </c>
      <c r="K9" s="621" t="s">
        <v>146</v>
      </c>
      <c r="L9" s="621" t="s">
        <v>909</v>
      </c>
      <c r="M9" s="621" t="s">
        <v>910</v>
      </c>
      <c r="N9" s="621" t="s">
        <v>911</v>
      </c>
      <c r="O9" s="621" t="s">
        <v>912</v>
      </c>
      <c r="P9" s="621" t="s">
        <v>913</v>
      </c>
    </row>
    <row r="10" spans="1:16" s="204" customFormat="1">
      <c r="A10" s="554">
        <v>1</v>
      </c>
      <c r="B10" s="554">
        <v>2</v>
      </c>
      <c r="C10" s="554">
        <v>3</v>
      </c>
      <c r="D10" s="864">
        <v>4</v>
      </c>
      <c r="E10" s="865"/>
      <c r="F10" s="866"/>
      <c r="G10" s="621">
        <v>5</v>
      </c>
      <c r="H10" s="621">
        <v>6</v>
      </c>
      <c r="I10" s="621">
        <v>7</v>
      </c>
      <c r="J10" s="621">
        <v>8</v>
      </c>
      <c r="K10" s="621">
        <v>9</v>
      </c>
      <c r="L10" s="621">
        <v>10</v>
      </c>
      <c r="M10" s="621">
        <v>11</v>
      </c>
      <c r="N10" s="621">
        <v>12</v>
      </c>
      <c r="O10" s="621">
        <v>13</v>
      </c>
      <c r="P10" s="621">
        <v>14</v>
      </c>
    </row>
    <row r="11" spans="1:16" s="204" customFormat="1">
      <c r="A11" s="84">
        <v>1</v>
      </c>
      <c r="B11" s="228" t="s">
        <v>694</v>
      </c>
      <c r="C11" s="293">
        <v>0</v>
      </c>
      <c r="D11" s="294">
        <v>0</v>
      </c>
      <c r="E11" s="295"/>
      <c r="F11" s="296"/>
      <c r="G11" s="293">
        <v>0</v>
      </c>
      <c r="H11" s="293">
        <v>0</v>
      </c>
      <c r="I11" s="293">
        <v>0</v>
      </c>
      <c r="J11" s="293">
        <v>0</v>
      </c>
      <c r="K11" s="293">
        <v>0</v>
      </c>
      <c r="L11" s="293">
        <v>0</v>
      </c>
      <c r="M11" s="293">
        <v>0</v>
      </c>
      <c r="N11" s="293">
        <v>0</v>
      </c>
      <c r="O11" s="293">
        <v>0</v>
      </c>
      <c r="P11" s="293">
        <v>0</v>
      </c>
    </row>
    <row r="12" spans="1:16" s="204" customFormat="1">
      <c r="A12" s="84">
        <v>2</v>
      </c>
      <c r="B12" s="228" t="s">
        <v>695</v>
      </c>
      <c r="C12" s="293">
        <v>0</v>
      </c>
      <c r="D12" s="294">
        <v>0</v>
      </c>
      <c r="E12" s="297"/>
      <c r="F12" s="298"/>
      <c r="G12" s="293">
        <v>0</v>
      </c>
      <c r="H12" s="293">
        <v>0</v>
      </c>
      <c r="I12" s="293">
        <v>0</v>
      </c>
      <c r="J12" s="293">
        <v>0</v>
      </c>
      <c r="K12" s="293">
        <v>0</v>
      </c>
      <c r="L12" s="293">
        <v>0</v>
      </c>
      <c r="M12" s="293">
        <v>0</v>
      </c>
      <c r="N12" s="293">
        <v>0</v>
      </c>
      <c r="O12" s="293">
        <v>0</v>
      </c>
      <c r="P12" s="293">
        <v>0</v>
      </c>
    </row>
    <row r="13" spans="1:16" s="204" customFormat="1">
      <c r="A13" s="84">
        <v>3</v>
      </c>
      <c r="B13" s="228" t="s">
        <v>696</v>
      </c>
      <c r="C13" s="293">
        <v>0</v>
      </c>
      <c r="D13" s="294">
        <v>0</v>
      </c>
      <c r="E13" s="297"/>
      <c r="F13" s="298"/>
      <c r="G13" s="293">
        <v>0</v>
      </c>
      <c r="H13" s="293">
        <v>0</v>
      </c>
      <c r="I13" s="293">
        <v>0</v>
      </c>
      <c r="J13" s="293">
        <v>0</v>
      </c>
      <c r="K13" s="293">
        <v>0</v>
      </c>
      <c r="L13" s="293">
        <v>0</v>
      </c>
      <c r="M13" s="293">
        <v>0</v>
      </c>
      <c r="N13" s="293">
        <v>0</v>
      </c>
      <c r="O13" s="293">
        <v>0</v>
      </c>
      <c r="P13" s="293">
        <v>0</v>
      </c>
    </row>
    <row r="14" spans="1:16" s="204" customFormat="1">
      <c r="A14" s="84">
        <v>4</v>
      </c>
      <c r="B14" s="228" t="s">
        <v>697</v>
      </c>
      <c r="C14" s="293">
        <v>0</v>
      </c>
      <c r="D14" s="294">
        <v>0</v>
      </c>
      <c r="E14" s="297"/>
      <c r="F14" s="298"/>
      <c r="G14" s="293">
        <v>0</v>
      </c>
      <c r="H14" s="293">
        <v>0</v>
      </c>
      <c r="I14" s="293">
        <v>0</v>
      </c>
      <c r="J14" s="293">
        <v>0</v>
      </c>
      <c r="K14" s="293">
        <v>0</v>
      </c>
      <c r="L14" s="293">
        <v>0</v>
      </c>
      <c r="M14" s="293">
        <v>0</v>
      </c>
      <c r="N14" s="293">
        <v>0</v>
      </c>
      <c r="O14" s="293">
        <v>0</v>
      </c>
      <c r="P14" s="293">
        <v>0</v>
      </c>
    </row>
    <row r="15" spans="1:16" s="204" customFormat="1">
      <c r="A15" s="84">
        <v>5</v>
      </c>
      <c r="B15" s="228" t="s">
        <v>698</v>
      </c>
      <c r="C15" s="293">
        <v>0</v>
      </c>
      <c r="D15" s="294">
        <v>0</v>
      </c>
      <c r="E15" s="297"/>
      <c r="F15" s="298"/>
      <c r="G15" s="293">
        <v>0</v>
      </c>
      <c r="H15" s="293">
        <v>0</v>
      </c>
      <c r="I15" s="293">
        <v>0</v>
      </c>
      <c r="J15" s="293">
        <v>0</v>
      </c>
      <c r="K15" s="296">
        <v>0</v>
      </c>
      <c r="L15" s="293">
        <v>0</v>
      </c>
      <c r="M15" s="293">
        <v>0</v>
      </c>
      <c r="N15" s="293">
        <v>0</v>
      </c>
      <c r="O15" s="293">
        <v>0</v>
      </c>
      <c r="P15" s="293">
        <v>0</v>
      </c>
    </row>
    <row r="16" spans="1:16" s="204" customFormat="1">
      <c r="A16" s="84">
        <v>6</v>
      </c>
      <c r="B16" s="228" t="s">
        <v>699</v>
      </c>
      <c r="C16" s="293">
        <v>0</v>
      </c>
      <c r="D16" s="294">
        <v>0</v>
      </c>
      <c r="E16" s="297"/>
      <c r="F16" s="298"/>
      <c r="G16" s="293">
        <v>0</v>
      </c>
      <c r="H16" s="293">
        <v>0</v>
      </c>
      <c r="I16" s="293">
        <v>0</v>
      </c>
      <c r="J16" s="293">
        <v>0</v>
      </c>
      <c r="K16" s="296">
        <v>0</v>
      </c>
      <c r="L16" s="293">
        <v>0</v>
      </c>
      <c r="M16" s="293">
        <v>0</v>
      </c>
      <c r="N16" s="293">
        <v>0</v>
      </c>
      <c r="O16" s="293">
        <v>0</v>
      </c>
      <c r="P16" s="293">
        <v>0</v>
      </c>
    </row>
    <row r="17" spans="1:16" s="204" customFormat="1">
      <c r="A17" s="84">
        <v>7</v>
      </c>
      <c r="B17" s="228" t="s">
        <v>700</v>
      </c>
      <c r="C17" s="293">
        <v>0</v>
      </c>
      <c r="D17" s="294">
        <v>0</v>
      </c>
      <c r="E17" s="297"/>
      <c r="F17" s="298"/>
      <c r="G17" s="293">
        <v>0</v>
      </c>
      <c r="H17" s="293">
        <v>0</v>
      </c>
      <c r="I17" s="293">
        <v>0</v>
      </c>
      <c r="J17" s="293">
        <v>0</v>
      </c>
      <c r="K17" s="296">
        <v>0</v>
      </c>
      <c r="L17" s="293">
        <v>0</v>
      </c>
      <c r="M17" s="293">
        <v>0</v>
      </c>
      <c r="N17" s="293">
        <v>0</v>
      </c>
      <c r="O17" s="293">
        <v>0</v>
      </c>
      <c r="P17" s="293">
        <v>0</v>
      </c>
    </row>
    <row r="18" spans="1:16" s="204" customFormat="1">
      <c r="A18" s="84">
        <v>8</v>
      </c>
      <c r="B18" s="228" t="s">
        <v>701</v>
      </c>
      <c r="C18" s="293">
        <v>0</v>
      </c>
      <c r="D18" s="294">
        <v>0</v>
      </c>
      <c r="E18" s="297"/>
      <c r="F18" s="298"/>
      <c r="G18" s="293">
        <v>0</v>
      </c>
      <c r="H18" s="293">
        <v>0</v>
      </c>
      <c r="I18" s="293">
        <v>0</v>
      </c>
      <c r="J18" s="293">
        <v>0</v>
      </c>
      <c r="K18" s="296">
        <v>0</v>
      </c>
      <c r="L18" s="293">
        <v>0</v>
      </c>
      <c r="M18" s="293">
        <v>0</v>
      </c>
      <c r="N18" s="293">
        <v>0</v>
      </c>
      <c r="O18" s="293">
        <v>0</v>
      </c>
      <c r="P18" s="293">
        <v>0</v>
      </c>
    </row>
    <row r="19" spans="1:16" s="204" customFormat="1">
      <c r="A19" s="84">
        <v>9</v>
      </c>
      <c r="B19" s="228" t="s">
        <v>702</v>
      </c>
      <c r="C19" s="293">
        <v>0</v>
      </c>
      <c r="D19" s="294">
        <v>0</v>
      </c>
      <c r="E19" s="297"/>
      <c r="F19" s="298"/>
      <c r="G19" s="293">
        <v>0</v>
      </c>
      <c r="H19" s="293">
        <v>0</v>
      </c>
      <c r="I19" s="293">
        <v>0</v>
      </c>
      <c r="J19" s="293">
        <v>0</v>
      </c>
      <c r="K19" s="296">
        <v>0</v>
      </c>
      <c r="L19" s="293">
        <v>0</v>
      </c>
      <c r="M19" s="293">
        <v>0</v>
      </c>
      <c r="N19" s="293">
        <v>0</v>
      </c>
      <c r="O19" s="293">
        <v>0</v>
      </c>
      <c r="P19" s="293">
        <v>0</v>
      </c>
    </row>
    <row r="20" spans="1:16" s="204" customFormat="1">
      <c r="A20" s="84">
        <v>10</v>
      </c>
      <c r="B20" s="228" t="s">
        <v>703</v>
      </c>
      <c r="C20" s="293">
        <v>0</v>
      </c>
      <c r="D20" s="294">
        <v>0</v>
      </c>
      <c r="E20" s="297"/>
      <c r="F20" s="298"/>
      <c r="G20" s="293">
        <v>0</v>
      </c>
      <c r="H20" s="293">
        <v>0</v>
      </c>
      <c r="I20" s="293">
        <v>0</v>
      </c>
      <c r="J20" s="293">
        <v>0</v>
      </c>
      <c r="K20" s="296">
        <v>0</v>
      </c>
      <c r="L20" s="293">
        <v>0</v>
      </c>
      <c r="M20" s="293">
        <v>0</v>
      </c>
      <c r="N20" s="293">
        <v>0</v>
      </c>
      <c r="O20" s="293">
        <v>0</v>
      </c>
      <c r="P20" s="293">
        <v>0</v>
      </c>
    </row>
    <row r="21" spans="1:16" s="204" customFormat="1">
      <c r="A21" s="84">
        <v>11</v>
      </c>
      <c r="B21" s="228" t="s">
        <v>704</v>
      </c>
      <c r="C21" s="293">
        <v>0</v>
      </c>
      <c r="D21" s="294">
        <v>0</v>
      </c>
      <c r="E21" s="297"/>
      <c r="F21" s="298"/>
      <c r="G21" s="293">
        <v>0</v>
      </c>
      <c r="H21" s="293">
        <v>0</v>
      </c>
      <c r="I21" s="293">
        <v>0</v>
      </c>
      <c r="J21" s="293">
        <v>0</v>
      </c>
      <c r="K21" s="296">
        <v>0</v>
      </c>
      <c r="L21" s="293">
        <v>0</v>
      </c>
      <c r="M21" s="293">
        <v>0</v>
      </c>
      <c r="N21" s="293">
        <v>0</v>
      </c>
      <c r="O21" s="293">
        <v>0</v>
      </c>
      <c r="P21" s="293">
        <v>0</v>
      </c>
    </row>
    <row r="22" spans="1:16" s="204" customFormat="1">
      <c r="A22" s="84">
        <v>12</v>
      </c>
      <c r="B22" s="228" t="s">
        <v>705</v>
      </c>
      <c r="C22" s="293">
        <v>0</v>
      </c>
      <c r="D22" s="294">
        <v>0</v>
      </c>
      <c r="E22" s="297"/>
      <c r="F22" s="298"/>
      <c r="G22" s="293">
        <v>0</v>
      </c>
      <c r="H22" s="293">
        <v>0</v>
      </c>
      <c r="I22" s="293">
        <v>0</v>
      </c>
      <c r="J22" s="293">
        <v>0</v>
      </c>
      <c r="K22" s="296">
        <v>0</v>
      </c>
      <c r="L22" s="293">
        <v>0</v>
      </c>
      <c r="M22" s="293">
        <v>0</v>
      </c>
      <c r="N22" s="293">
        <v>0</v>
      </c>
      <c r="O22" s="293">
        <v>0</v>
      </c>
      <c r="P22" s="293">
        <v>0</v>
      </c>
    </row>
    <row r="23" spans="1:16" s="204" customFormat="1">
      <c r="A23" s="84">
        <v>13</v>
      </c>
      <c r="B23" s="228" t="s">
        <v>706</v>
      </c>
      <c r="C23" s="293">
        <v>0</v>
      </c>
      <c r="D23" s="294">
        <v>0</v>
      </c>
      <c r="E23" s="297"/>
      <c r="F23" s="298"/>
      <c r="G23" s="293">
        <v>0</v>
      </c>
      <c r="H23" s="293">
        <v>0</v>
      </c>
      <c r="I23" s="293">
        <v>0</v>
      </c>
      <c r="J23" s="293">
        <v>0</v>
      </c>
      <c r="K23" s="296">
        <v>0</v>
      </c>
      <c r="L23" s="293">
        <v>0</v>
      </c>
      <c r="M23" s="293">
        <v>0</v>
      </c>
      <c r="N23" s="293">
        <v>0</v>
      </c>
      <c r="O23" s="293">
        <v>0</v>
      </c>
      <c r="P23" s="293">
        <v>0</v>
      </c>
    </row>
    <row r="24" spans="1:16" s="204" customFormat="1">
      <c r="A24" s="84">
        <v>14</v>
      </c>
      <c r="B24" s="228" t="s">
        <v>707</v>
      </c>
      <c r="C24" s="293">
        <v>0</v>
      </c>
      <c r="D24" s="294">
        <v>0</v>
      </c>
      <c r="E24" s="297"/>
      <c r="F24" s="298"/>
      <c r="G24" s="293">
        <v>0</v>
      </c>
      <c r="H24" s="293">
        <v>0</v>
      </c>
      <c r="I24" s="293">
        <v>0</v>
      </c>
      <c r="J24" s="293">
        <v>0</v>
      </c>
      <c r="K24" s="296">
        <v>0</v>
      </c>
      <c r="L24" s="293">
        <v>0</v>
      </c>
      <c r="M24" s="293">
        <v>0</v>
      </c>
      <c r="N24" s="293">
        <v>0</v>
      </c>
      <c r="O24" s="293">
        <v>0</v>
      </c>
      <c r="P24" s="293">
        <v>0</v>
      </c>
    </row>
    <row r="25" spans="1:16" s="204" customFormat="1">
      <c r="A25" s="84">
        <v>15</v>
      </c>
      <c r="B25" s="228" t="s">
        <v>708</v>
      </c>
      <c r="C25" s="293">
        <v>0</v>
      </c>
      <c r="D25" s="294">
        <v>0</v>
      </c>
      <c r="E25" s="297"/>
      <c r="F25" s="298"/>
      <c r="G25" s="293">
        <v>0</v>
      </c>
      <c r="H25" s="293">
        <v>0</v>
      </c>
      <c r="I25" s="293">
        <v>0</v>
      </c>
      <c r="J25" s="293">
        <v>0</v>
      </c>
      <c r="K25" s="296">
        <v>0</v>
      </c>
      <c r="L25" s="293">
        <v>0</v>
      </c>
      <c r="M25" s="293">
        <v>0</v>
      </c>
      <c r="N25" s="293">
        <v>0</v>
      </c>
      <c r="O25" s="293">
        <v>0</v>
      </c>
      <c r="P25" s="293">
        <v>0</v>
      </c>
    </row>
    <row r="26" spans="1:16">
      <c r="A26" s="84">
        <v>16</v>
      </c>
      <c r="B26" s="230" t="s">
        <v>709</v>
      </c>
      <c r="C26" s="293">
        <v>0</v>
      </c>
      <c r="D26" s="294">
        <v>0</v>
      </c>
      <c r="E26" s="287"/>
      <c r="F26" s="288"/>
      <c r="G26" s="293">
        <v>0</v>
      </c>
      <c r="H26" s="293">
        <v>0</v>
      </c>
      <c r="I26" s="293">
        <v>0</v>
      </c>
      <c r="J26" s="293">
        <v>0</v>
      </c>
      <c r="K26" s="296">
        <v>0</v>
      </c>
      <c r="L26" s="293">
        <v>0</v>
      </c>
      <c r="M26" s="293">
        <v>0</v>
      </c>
      <c r="N26" s="293">
        <v>0</v>
      </c>
      <c r="O26" s="293">
        <v>0</v>
      </c>
      <c r="P26" s="293">
        <v>0</v>
      </c>
    </row>
    <row r="27" spans="1:16">
      <c r="A27" s="84">
        <v>17</v>
      </c>
      <c r="B27" s="230" t="s">
        <v>710</v>
      </c>
      <c r="C27" s="293">
        <v>0</v>
      </c>
      <c r="D27" s="294">
        <v>0</v>
      </c>
      <c r="E27" s="287"/>
      <c r="F27" s="288"/>
      <c r="G27" s="293">
        <v>0</v>
      </c>
      <c r="H27" s="293">
        <v>0</v>
      </c>
      <c r="I27" s="293">
        <v>0</v>
      </c>
      <c r="J27" s="293">
        <v>0</v>
      </c>
      <c r="K27" s="296">
        <v>0</v>
      </c>
      <c r="L27" s="293">
        <v>0</v>
      </c>
      <c r="M27" s="293">
        <v>0</v>
      </c>
      <c r="N27" s="293">
        <v>0</v>
      </c>
      <c r="O27" s="293">
        <v>0</v>
      </c>
      <c r="P27" s="293">
        <v>0</v>
      </c>
    </row>
    <row r="28" spans="1:16">
      <c r="A28" s="84">
        <v>18</v>
      </c>
      <c r="B28" s="230" t="s">
        <v>711</v>
      </c>
      <c r="C28" s="293">
        <v>0</v>
      </c>
      <c r="D28" s="294">
        <v>0</v>
      </c>
      <c r="E28" s="287"/>
      <c r="F28" s="288"/>
      <c r="G28" s="293">
        <v>0</v>
      </c>
      <c r="H28" s="293">
        <v>0</v>
      </c>
      <c r="I28" s="293">
        <v>0</v>
      </c>
      <c r="J28" s="293">
        <v>0</v>
      </c>
      <c r="K28" s="296">
        <v>0</v>
      </c>
      <c r="L28" s="293">
        <v>0</v>
      </c>
      <c r="M28" s="293">
        <v>0</v>
      </c>
      <c r="N28" s="293">
        <v>0</v>
      </c>
      <c r="O28" s="293">
        <v>0</v>
      </c>
      <c r="P28" s="293">
        <v>0</v>
      </c>
    </row>
    <row r="29" spans="1:16">
      <c r="A29" s="84">
        <v>19</v>
      </c>
      <c r="B29" s="230" t="s">
        <v>712</v>
      </c>
      <c r="C29" s="293">
        <v>0</v>
      </c>
      <c r="D29" s="294">
        <v>0</v>
      </c>
      <c r="E29" s="287"/>
      <c r="F29" s="288"/>
      <c r="G29" s="293">
        <v>0</v>
      </c>
      <c r="H29" s="293">
        <v>0</v>
      </c>
      <c r="I29" s="293">
        <v>0</v>
      </c>
      <c r="J29" s="293">
        <v>0</v>
      </c>
      <c r="K29" s="296">
        <v>0</v>
      </c>
      <c r="L29" s="293">
        <v>0</v>
      </c>
      <c r="M29" s="293">
        <v>0</v>
      </c>
      <c r="N29" s="293">
        <v>0</v>
      </c>
      <c r="O29" s="293">
        <v>0</v>
      </c>
      <c r="P29" s="293">
        <v>0</v>
      </c>
    </row>
    <row r="30" spans="1:16">
      <c r="A30" s="84">
        <v>20</v>
      </c>
      <c r="B30" s="230" t="s">
        <v>713</v>
      </c>
      <c r="C30" s="293">
        <v>0</v>
      </c>
      <c r="D30" s="294">
        <v>0</v>
      </c>
      <c r="E30" s="287"/>
      <c r="F30" s="288"/>
      <c r="G30" s="293">
        <v>0</v>
      </c>
      <c r="H30" s="293">
        <v>0</v>
      </c>
      <c r="I30" s="293">
        <v>0</v>
      </c>
      <c r="J30" s="293">
        <v>0</v>
      </c>
      <c r="K30" s="296">
        <v>0</v>
      </c>
      <c r="L30" s="293">
        <v>0</v>
      </c>
      <c r="M30" s="293">
        <v>0</v>
      </c>
      <c r="N30" s="293">
        <v>0</v>
      </c>
      <c r="O30" s="293">
        <v>0</v>
      </c>
      <c r="P30" s="293">
        <v>0</v>
      </c>
    </row>
    <row r="31" spans="1:16">
      <c r="A31" s="84">
        <v>21</v>
      </c>
      <c r="B31" s="230" t="s">
        <v>714</v>
      </c>
      <c r="C31" s="293">
        <v>0</v>
      </c>
      <c r="D31" s="294">
        <v>0</v>
      </c>
      <c r="E31" s="287"/>
      <c r="F31" s="288"/>
      <c r="G31" s="293">
        <v>0</v>
      </c>
      <c r="H31" s="293">
        <v>0</v>
      </c>
      <c r="I31" s="293">
        <v>0</v>
      </c>
      <c r="J31" s="293">
        <v>0</v>
      </c>
      <c r="K31" s="296">
        <v>0</v>
      </c>
      <c r="L31" s="293">
        <v>0</v>
      </c>
      <c r="M31" s="293">
        <v>0</v>
      </c>
      <c r="N31" s="293">
        <v>0</v>
      </c>
      <c r="O31" s="293">
        <v>0</v>
      </c>
      <c r="P31" s="293">
        <v>0</v>
      </c>
    </row>
    <row r="32" spans="1:16">
      <c r="A32" s="84">
        <v>22</v>
      </c>
      <c r="B32" s="230" t="s">
        <v>715</v>
      </c>
      <c r="C32" s="293">
        <v>0</v>
      </c>
      <c r="D32" s="294">
        <v>0</v>
      </c>
      <c r="E32" s="287"/>
      <c r="F32" s="288"/>
      <c r="G32" s="293">
        <v>0</v>
      </c>
      <c r="H32" s="293">
        <v>0</v>
      </c>
      <c r="I32" s="293">
        <v>0</v>
      </c>
      <c r="J32" s="293">
        <v>0</v>
      </c>
      <c r="K32" s="296">
        <v>0</v>
      </c>
      <c r="L32" s="293">
        <v>0</v>
      </c>
      <c r="M32" s="293">
        <v>0</v>
      </c>
      <c r="N32" s="293">
        <v>0</v>
      </c>
      <c r="O32" s="293">
        <v>0</v>
      </c>
      <c r="P32" s="293">
        <v>0</v>
      </c>
    </row>
    <row r="33" spans="1:16">
      <c r="A33" s="84">
        <v>23</v>
      </c>
      <c r="B33" s="230" t="s">
        <v>716</v>
      </c>
      <c r="C33" s="293">
        <v>0</v>
      </c>
      <c r="D33" s="294">
        <v>0</v>
      </c>
      <c r="E33" s="287"/>
      <c r="F33" s="288"/>
      <c r="G33" s="293">
        <v>0</v>
      </c>
      <c r="H33" s="293">
        <v>0</v>
      </c>
      <c r="I33" s="293">
        <v>0</v>
      </c>
      <c r="J33" s="293">
        <v>0</v>
      </c>
      <c r="K33" s="296">
        <v>0</v>
      </c>
      <c r="L33" s="293">
        <v>0</v>
      </c>
      <c r="M33" s="293">
        <v>0</v>
      </c>
      <c r="N33" s="293">
        <v>0</v>
      </c>
      <c r="O33" s="293">
        <v>0</v>
      </c>
      <c r="P33" s="293">
        <v>0</v>
      </c>
    </row>
    <row r="34" spans="1:16">
      <c r="A34" s="84">
        <v>24</v>
      </c>
      <c r="B34" s="230" t="s">
        <v>717</v>
      </c>
      <c r="C34" s="293">
        <v>0</v>
      </c>
      <c r="D34" s="294">
        <v>0</v>
      </c>
      <c r="E34" s="287"/>
      <c r="F34" s="288"/>
      <c r="G34" s="293">
        <v>0</v>
      </c>
      <c r="H34" s="293">
        <v>0</v>
      </c>
      <c r="I34" s="293">
        <v>0</v>
      </c>
      <c r="J34" s="293">
        <v>0</v>
      </c>
      <c r="K34" s="296">
        <v>0</v>
      </c>
      <c r="L34" s="293">
        <v>0</v>
      </c>
      <c r="M34" s="293">
        <v>0</v>
      </c>
      <c r="N34" s="293">
        <v>0</v>
      </c>
      <c r="O34" s="293">
        <v>0</v>
      </c>
      <c r="P34" s="293">
        <v>0</v>
      </c>
    </row>
    <row r="35" spans="1:16">
      <c r="A35" s="84">
        <v>25</v>
      </c>
      <c r="B35" s="230" t="s">
        <v>718</v>
      </c>
      <c r="C35" s="293">
        <v>0</v>
      </c>
      <c r="D35" s="294">
        <v>0</v>
      </c>
      <c r="E35" s="287"/>
      <c r="F35" s="288"/>
      <c r="G35" s="293">
        <v>0</v>
      </c>
      <c r="H35" s="293">
        <v>0</v>
      </c>
      <c r="I35" s="293">
        <v>0</v>
      </c>
      <c r="J35" s="293">
        <v>0</v>
      </c>
      <c r="K35" s="296">
        <v>0</v>
      </c>
      <c r="L35" s="293">
        <v>0</v>
      </c>
      <c r="M35" s="293">
        <v>0</v>
      </c>
      <c r="N35" s="293">
        <v>0</v>
      </c>
      <c r="O35" s="293">
        <v>0</v>
      </c>
      <c r="P35" s="293">
        <v>0</v>
      </c>
    </row>
    <row r="36" spans="1:16">
      <c r="A36" s="84">
        <v>26</v>
      </c>
      <c r="B36" s="230" t="s">
        <v>719</v>
      </c>
      <c r="C36" s="293">
        <v>0</v>
      </c>
      <c r="D36" s="294">
        <v>0</v>
      </c>
      <c r="E36" s="287"/>
      <c r="F36" s="288"/>
      <c r="G36" s="293">
        <v>0</v>
      </c>
      <c r="H36" s="293">
        <v>0</v>
      </c>
      <c r="I36" s="293">
        <v>0</v>
      </c>
      <c r="J36" s="293">
        <v>0</v>
      </c>
      <c r="K36" s="296">
        <v>0</v>
      </c>
      <c r="L36" s="293">
        <v>0</v>
      </c>
      <c r="M36" s="293">
        <v>0</v>
      </c>
      <c r="N36" s="293">
        <v>0</v>
      </c>
      <c r="O36" s="293">
        <v>0</v>
      </c>
      <c r="P36" s="293">
        <v>0</v>
      </c>
    </row>
    <row r="37" spans="1:16">
      <c r="A37" s="84">
        <v>27</v>
      </c>
      <c r="B37" s="230" t="s">
        <v>720</v>
      </c>
      <c r="C37" s="293">
        <v>0</v>
      </c>
      <c r="D37" s="294">
        <v>0</v>
      </c>
      <c r="E37" s="287"/>
      <c r="F37" s="288"/>
      <c r="G37" s="293">
        <v>0</v>
      </c>
      <c r="H37" s="293">
        <v>0</v>
      </c>
      <c r="I37" s="293">
        <v>0</v>
      </c>
      <c r="J37" s="293">
        <v>0</v>
      </c>
      <c r="K37" s="296">
        <v>0</v>
      </c>
      <c r="L37" s="293">
        <v>0</v>
      </c>
      <c r="M37" s="293">
        <v>0</v>
      </c>
      <c r="N37" s="293">
        <v>0</v>
      </c>
      <c r="O37" s="293">
        <v>0</v>
      </c>
      <c r="P37" s="293">
        <v>0</v>
      </c>
    </row>
    <row r="38" spans="1:16">
      <c r="A38" s="84">
        <v>28</v>
      </c>
      <c r="B38" s="230" t="s">
        <v>721</v>
      </c>
      <c r="C38" s="293">
        <v>0</v>
      </c>
      <c r="D38" s="294">
        <v>0</v>
      </c>
      <c r="E38" s="287"/>
      <c r="F38" s="288"/>
      <c r="G38" s="293">
        <v>0</v>
      </c>
      <c r="H38" s="293">
        <v>0</v>
      </c>
      <c r="I38" s="293">
        <v>0</v>
      </c>
      <c r="J38" s="293">
        <v>0</v>
      </c>
      <c r="K38" s="296">
        <v>0</v>
      </c>
      <c r="L38" s="293">
        <v>0</v>
      </c>
      <c r="M38" s="293">
        <v>0</v>
      </c>
      <c r="N38" s="293">
        <v>0</v>
      </c>
      <c r="O38" s="293">
        <v>0</v>
      </c>
      <c r="P38" s="293">
        <v>0</v>
      </c>
    </row>
    <row r="39" spans="1:16">
      <c r="A39" s="84">
        <v>29</v>
      </c>
      <c r="B39" s="230" t="s">
        <v>722</v>
      </c>
      <c r="C39" s="293">
        <v>0</v>
      </c>
      <c r="D39" s="294">
        <v>0</v>
      </c>
      <c r="E39" s="287"/>
      <c r="F39" s="288"/>
      <c r="G39" s="293">
        <v>0</v>
      </c>
      <c r="H39" s="293">
        <v>0</v>
      </c>
      <c r="I39" s="293">
        <v>0</v>
      </c>
      <c r="J39" s="293">
        <v>0</v>
      </c>
      <c r="K39" s="296">
        <v>0</v>
      </c>
      <c r="L39" s="293">
        <v>0</v>
      </c>
      <c r="M39" s="293">
        <v>0</v>
      </c>
      <c r="N39" s="293">
        <v>0</v>
      </c>
      <c r="O39" s="293">
        <v>0</v>
      </c>
      <c r="P39" s="293">
        <v>0</v>
      </c>
    </row>
    <row r="40" spans="1:16">
      <c r="A40" s="84">
        <v>30</v>
      </c>
      <c r="B40" s="230" t="s">
        <v>723</v>
      </c>
      <c r="C40" s="293">
        <v>0</v>
      </c>
      <c r="D40" s="294">
        <v>0</v>
      </c>
      <c r="E40" s="287"/>
      <c r="F40" s="288"/>
      <c r="G40" s="293">
        <v>0</v>
      </c>
      <c r="H40" s="293">
        <v>0</v>
      </c>
      <c r="I40" s="293">
        <v>0</v>
      </c>
      <c r="J40" s="293">
        <v>0</v>
      </c>
      <c r="K40" s="296">
        <v>0</v>
      </c>
      <c r="L40" s="293">
        <v>0</v>
      </c>
      <c r="M40" s="293">
        <v>0</v>
      </c>
      <c r="N40" s="293">
        <v>0</v>
      </c>
      <c r="O40" s="293">
        <v>0</v>
      </c>
      <c r="P40" s="293">
        <v>0</v>
      </c>
    </row>
    <row r="41" spans="1:16">
      <c r="A41" s="429"/>
      <c r="B41" s="406" t="s">
        <v>724</v>
      </c>
      <c r="C41" s="406">
        <f>SUM(C11:C40)</f>
        <v>0</v>
      </c>
      <c r="D41" s="405">
        <f>SUM(D11:D40)</f>
        <v>0</v>
      </c>
      <c r="E41" s="602"/>
      <c r="F41" s="603"/>
      <c r="G41" s="406">
        <f t="shared" ref="G41:P41" si="0">SUM(G11:G40)</f>
        <v>0</v>
      </c>
      <c r="H41" s="406">
        <f t="shared" si="0"/>
        <v>0</v>
      </c>
      <c r="I41" s="406">
        <f t="shared" si="0"/>
        <v>0</v>
      </c>
      <c r="J41" s="406">
        <f t="shared" si="0"/>
        <v>0</v>
      </c>
      <c r="K41" s="406">
        <f t="shared" si="0"/>
        <v>0</v>
      </c>
      <c r="L41" s="406">
        <f t="shared" si="0"/>
        <v>0</v>
      </c>
      <c r="M41" s="406">
        <f t="shared" si="0"/>
        <v>0</v>
      </c>
      <c r="N41" s="406">
        <f t="shared" si="0"/>
        <v>0</v>
      </c>
      <c r="O41" s="406">
        <f t="shared" si="0"/>
        <v>0</v>
      </c>
      <c r="P41" s="406">
        <f t="shared" si="0"/>
        <v>0</v>
      </c>
    </row>
    <row r="42" spans="1:16">
      <c r="A42" s="201"/>
      <c r="B42" s="201"/>
      <c r="C42" s="201"/>
      <c r="D42" s="201"/>
      <c r="E42" s="201"/>
    </row>
    <row r="43" spans="1:16">
      <c r="A43" s="1195" t="s">
        <v>227</v>
      </c>
      <c r="B43" s="1195"/>
      <c r="C43" s="1195"/>
      <c r="D43" s="1195"/>
    </row>
    <row r="44" spans="1:16">
      <c r="A44" s="202" t="s">
        <v>117</v>
      </c>
      <c r="B44" s="204" t="s">
        <v>191</v>
      </c>
      <c r="C44" s="204"/>
    </row>
    <row r="45" spans="1:16">
      <c r="A45" s="202" t="s">
        <v>147</v>
      </c>
      <c r="B45" s="1195" t="s">
        <v>597</v>
      </c>
      <c r="C45" s="1195"/>
      <c r="D45" s="1195"/>
      <c r="E45" s="1195"/>
    </row>
    <row r="46" spans="1:16">
      <c r="A46" s="204" t="s">
        <v>148</v>
      </c>
      <c r="B46" s="1195" t="s">
        <v>598</v>
      </c>
      <c r="C46" s="1195"/>
      <c r="D46" s="1195"/>
    </row>
    <row r="47" spans="1:16">
      <c r="A47" s="204" t="s">
        <v>164</v>
      </c>
      <c r="B47" s="1195" t="s">
        <v>600</v>
      </c>
      <c r="C47" s="1195"/>
      <c r="D47" s="1195"/>
      <c r="E47" s="1195"/>
      <c r="F47" s="1195"/>
      <c r="G47" s="1195"/>
      <c r="H47" s="1195"/>
      <c r="I47" s="1195"/>
      <c r="J47" s="1195"/>
      <c r="K47" s="1195"/>
      <c r="L47" s="1195"/>
      <c r="M47" s="1195"/>
      <c r="N47" s="1195"/>
      <c r="O47" s="1195"/>
      <c r="P47" s="1195"/>
    </row>
    <row r="48" spans="1:16">
      <c r="A48" s="204" t="s">
        <v>121</v>
      </c>
      <c r="B48" s="204" t="s">
        <v>206</v>
      </c>
      <c r="C48" s="204"/>
    </row>
    <row r="49" spans="1:16">
      <c r="A49" s="204" t="s">
        <v>122</v>
      </c>
      <c r="B49" s="204" t="s">
        <v>225</v>
      </c>
      <c r="C49" s="204"/>
    </row>
    <row r="50" spans="1:16">
      <c r="A50" s="204"/>
      <c r="B50" s="204" t="s">
        <v>226</v>
      </c>
      <c r="C50" s="204"/>
    </row>
    <row r="51" spans="1:16">
      <c r="A51" s="204"/>
      <c r="B51" s="204"/>
      <c r="C51" s="204"/>
    </row>
    <row r="52" spans="1:16">
      <c r="A52" s="204"/>
      <c r="B52" s="204"/>
      <c r="C52" s="204"/>
    </row>
    <row r="53" spans="1:16">
      <c r="A53" s="204" t="s">
        <v>11</v>
      </c>
      <c r="D53" s="204"/>
      <c r="E53" s="204"/>
      <c r="H53" s="204"/>
      <c r="I53" s="204"/>
      <c r="J53" s="204"/>
      <c r="K53" s="204"/>
      <c r="L53" s="204"/>
      <c r="M53" s="204"/>
      <c r="N53" s="204"/>
      <c r="O53" s="204"/>
      <c r="P53" s="204"/>
    </row>
    <row r="54" spans="1:16" ht="12.75" customHeight="1">
      <c r="G54" s="204"/>
      <c r="H54" s="1200" t="s">
        <v>13</v>
      </c>
      <c r="I54" s="1200"/>
      <c r="J54" s="1200"/>
      <c r="K54" s="1200"/>
      <c r="L54" s="1200"/>
      <c r="M54" s="1200"/>
      <c r="N54" s="1200"/>
      <c r="O54" s="1200"/>
      <c r="P54" s="1200"/>
    </row>
    <row r="55" spans="1:16" ht="12.75" customHeight="1">
      <c r="G55" s="1200" t="s">
        <v>86</v>
      </c>
      <c r="H55" s="1200"/>
      <c r="I55" s="1200"/>
      <c r="J55" s="1200"/>
      <c r="K55" s="1200"/>
      <c r="L55" s="1200"/>
      <c r="M55" s="1200"/>
      <c r="N55" s="1200"/>
      <c r="O55" s="1200"/>
      <c r="P55" s="1200"/>
    </row>
    <row r="56" spans="1:16">
      <c r="A56" s="204"/>
      <c r="B56" s="204"/>
      <c r="H56" s="204"/>
      <c r="I56" s="204"/>
      <c r="J56" s="204"/>
      <c r="K56" s="204"/>
      <c r="L56" s="204"/>
      <c r="M56" s="204"/>
      <c r="N56" s="204"/>
      <c r="O56" s="204"/>
      <c r="P56" s="204"/>
    </row>
    <row r="58" spans="1:16">
      <c r="A58" s="1202"/>
      <c r="B58" s="1202"/>
      <c r="C58" s="1202"/>
      <c r="D58" s="1202"/>
      <c r="E58" s="1202"/>
      <c r="F58" s="1202"/>
      <c r="G58" s="1202"/>
      <c r="H58" s="1202"/>
      <c r="I58" s="1202"/>
      <c r="J58" s="1202"/>
      <c r="K58" s="1202"/>
      <c r="L58" s="1202"/>
      <c r="M58" s="1202"/>
      <c r="N58" s="1202"/>
      <c r="O58" s="1202"/>
      <c r="P58" s="1202"/>
    </row>
  </sheetData>
  <mergeCells count="21">
    <mergeCell ref="A58:P58"/>
    <mergeCell ref="C8:C9"/>
    <mergeCell ref="B46:D46"/>
    <mergeCell ref="G55:P55"/>
    <mergeCell ref="A43:D43"/>
    <mergeCell ref="B45:E45"/>
    <mergeCell ref="D10:F10"/>
    <mergeCell ref="H54:P54"/>
    <mergeCell ref="B47:P47"/>
    <mergeCell ref="A7:B7"/>
    <mergeCell ref="J7:P7"/>
    <mergeCell ref="A8:A9"/>
    <mergeCell ref="B8:B9"/>
    <mergeCell ref="D8:F9"/>
    <mergeCell ref="G8:J8"/>
    <mergeCell ref="K8:P8"/>
    <mergeCell ref="A6:P6"/>
    <mergeCell ref="D1:G1"/>
    <mergeCell ref="A2:P2"/>
    <mergeCell ref="A3:P3"/>
    <mergeCell ref="A5:P5"/>
  </mergeCells>
  <printOptions horizontalCentered="1"/>
  <pageMargins left="0.70866141732283472" right="0.70866141732283472" top="0.23622047244094491" bottom="0" header="0.31496062992125984" footer="0.31496062992125984"/>
  <pageSetup paperSize="9" scale="76" orientation="landscape" r:id="rId1"/>
  <drawing r:id="rId2"/>
</worksheet>
</file>

<file path=xl/worksheets/sheet6.xml><?xml version="1.0" encoding="utf-8"?>
<worksheet xmlns="http://schemas.openxmlformats.org/spreadsheetml/2006/main" xmlns:r="http://schemas.openxmlformats.org/officeDocument/2006/relationships">
  <sheetPr>
    <pageSetUpPr fitToPage="1"/>
  </sheetPr>
  <dimension ref="A1:X49"/>
  <sheetViews>
    <sheetView topLeftCell="D13" zoomScale="90" zoomScaleNormal="90" zoomScaleSheetLayoutView="80" workbookViewId="0">
      <selection activeCell="K30" sqref="K30"/>
    </sheetView>
  </sheetViews>
  <sheetFormatPr defaultRowHeight="12.75"/>
  <cols>
    <col min="1" max="1" width="7.28515625" style="139" customWidth="1"/>
    <col min="2" max="2" width="26" style="139" customWidth="1"/>
    <col min="3" max="5" width="8.28515625" style="139" customWidth="1"/>
    <col min="6" max="6" width="12.85546875" style="139" customWidth="1"/>
    <col min="7" max="9" width="10.7109375" style="139" customWidth="1"/>
    <col min="10" max="10" width="11.42578125" style="139" customWidth="1"/>
    <col min="11" max="11" width="9.140625" style="139"/>
    <col min="12" max="12" width="10.85546875" style="139" bestFit="1" customWidth="1"/>
    <col min="13" max="13" width="9.140625" style="139"/>
    <col min="14" max="14" width="11.28515625" style="139" customWidth="1"/>
    <col min="15" max="18" width="9.140625" style="139"/>
    <col min="19" max="21" width="8.85546875" style="139" customWidth="1"/>
    <col min="22" max="16384" width="9.140625" style="139"/>
  </cols>
  <sheetData>
    <row r="1" spans="1:24" ht="15">
      <c r="V1" s="140" t="s">
        <v>586</v>
      </c>
    </row>
    <row r="2" spans="1:24" ht="15.75">
      <c r="H2" s="105" t="s">
        <v>0</v>
      </c>
      <c r="I2" s="105"/>
      <c r="O2" s="72"/>
      <c r="P2" s="72"/>
      <c r="Q2" s="72"/>
      <c r="R2" s="72"/>
    </row>
    <row r="3" spans="1:24" ht="20.25">
      <c r="C3" s="1011" t="s">
        <v>822</v>
      </c>
      <c r="D3" s="1011"/>
      <c r="E3" s="1011"/>
      <c r="F3" s="1011"/>
      <c r="G3" s="1011"/>
      <c r="H3" s="1011"/>
      <c r="I3" s="1011"/>
      <c r="J3" s="1011"/>
      <c r="K3" s="1011"/>
      <c r="L3" s="1011"/>
      <c r="M3" s="1011"/>
      <c r="N3" s="1011"/>
      <c r="O3" s="106"/>
      <c r="P3" s="106"/>
      <c r="Q3" s="106"/>
      <c r="R3" s="106"/>
      <c r="S3" s="106"/>
      <c r="T3" s="106"/>
      <c r="U3" s="106"/>
      <c r="V3" s="106"/>
      <c r="W3" s="106"/>
      <c r="X3" s="106"/>
    </row>
    <row r="4" spans="1:24" ht="18">
      <c r="C4" s="141"/>
      <c r="D4" s="141"/>
      <c r="E4" s="141"/>
      <c r="F4" s="141"/>
      <c r="G4" s="141"/>
      <c r="H4" s="141"/>
      <c r="I4" s="141"/>
      <c r="J4" s="141"/>
      <c r="K4" s="141"/>
      <c r="L4" s="141"/>
      <c r="M4" s="141"/>
      <c r="N4" s="141"/>
      <c r="O4" s="141"/>
      <c r="P4" s="141"/>
      <c r="Q4" s="141"/>
      <c r="R4" s="141"/>
      <c r="S4" s="141"/>
      <c r="T4" s="141"/>
      <c r="U4" s="141"/>
      <c r="V4" s="141"/>
    </row>
    <row r="5" spans="1:24" ht="15.75">
      <c r="B5" s="1012" t="s">
        <v>826</v>
      </c>
      <c r="C5" s="1012"/>
      <c r="D5" s="1012"/>
      <c r="E5" s="1012"/>
      <c r="F5" s="1012"/>
      <c r="G5" s="1012"/>
      <c r="H5" s="1012"/>
      <c r="I5" s="1012"/>
      <c r="J5" s="1012"/>
      <c r="K5" s="1012"/>
      <c r="L5" s="1012"/>
      <c r="M5" s="1012"/>
      <c r="N5" s="1012"/>
      <c r="O5" s="1012"/>
      <c r="P5" s="1012"/>
      <c r="Q5" s="1012"/>
      <c r="R5" s="1012"/>
      <c r="S5" s="1012"/>
      <c r="T5" s="73"/>
      <c r="U5" s="1013" t="s">
        <v>275</v>
      </c>
      <c r="V5" s="1014"/>
    </row>
    <row r="6" spans="1:24" ht="15">
      <c r="K6" s="72"/>
      <c r="L6" s="72"/>
      <c r="M6" s="72"/>
      <c r="N6" s="72"/>
      <c r="O6" s="72"/>
      <c r="P6" s="72"/>
      <c r="Q6" s="72"/>
      <c r="R6" s="72"/>
    </row>
    <row r="7" spans="1:24">
      <c r="A7" s="987" t="s">
        <v>742</v>
      </c>
      <c r="B7" s="987"/>
      <c r="O7" s="1015" t="s">
        <v>976</v>
      </c>
      <c r="P7" s="1015"/>
      <c r="Q7" s="1015"/>
      <c r="R7" s="1015"/>
      <c r="S7" s="1015"/>
      <c r="T7" s="1015"/>
      <c r="U7" s="1015"/>
      <c r="V7" s="1015"/>
    </row>
    <row r="8" spans="1:24" ht="35.25" customHeight="1">
      <c r="A8" s="994" t="s">
        <v>2</v>
      </c>
      <c r="B8" s="994" t="s">
        <v>158</v>
      </c>
      <c r="C8" s="995" t="s">
        <v>159</v>
      </c>
      <c r="D8" s="995"/>
      <c r="E8" s="995"/>
      <c r="F8" s="995" t="s">
        <v>160</v>
      </c>
      <c r="G8" s="994" t="s">
        <v>187</v>
      </c>
      <c r="H8" s="994"/>
      <c r="I8" s="994"/>
      <c r="J8" s="994"/>
      <c r="K8" s="994"/>
      <c r="L8" s="994"/>
      <c r="M8" s="994"/>
      <c r="N8" s="994"/>
      <c r="O8" s="994" t="s">
        <v>188</v>
      </c>
      <c r="P8" s="994"/>
      <c r="Q8" s="994"/>
      <c r="R8" s="994"/>
      <c r="S8" s="994"/>
      <c r="T8" s="994"/>
      <c r="U8" s="994"/>
      <c r="V8" s="994"/>
    </row>
    <row r="9" spans="1:24" ht="15">
      <c r="A9" s="994"/>
      <c r="B9" s="994"/>
      <c r="C9" s="995" t="s">
        <v>276</v>
      </c>
      <c r="D9" s="995" t="s">
        <v>44</v>
      </c>
      <c r="E9" s="995" t="s">
        <v>45</v>
      </c>
      <c r="F9" s="995"/>
      <c r="G9" s="994" t="s">
        <v>189</v>
      </c>
      <c r="H9" s="994"/>
      <c r="I9" s="994"/>
      <c r="J9" s="994"/>
      <c r="K9" s="994" t="s">
        <v>174</v>
      </c>
      <c r="L9" s="994"/>
      <c r="M9" s="994"/>
      <c r="N9" s="994"/>
      <c r="O9" s="994" t="s">
        <v>161</v>
      </c>
      <c r="P9" s="994"/>
      <c r="Q9" s="994"/>
      <c r="R9" s="994"/>
      <c r="S9" s="994" t="s">
        <v>173</v>
      </c>
      <c r="T9" s="994"/>
      <c r="U9" s="994"/>
      <c r="V9" s="994"/>
    </row>
    <row r="10" spans="1:24">
      <c r="A10" s="994"/>
      <c r="B10" s="994"/>
      <c r="C10" s="995"/>
      <c r="D10" s="995"/>
      <c r="E10" s="995"/>
      <c r="F10" s="995"/>
      <c r="G10" s="996" t="s">
        <v>162</v>
      </c>
      <c r="H10" s="997"/>
      <c r="I10" s="998"/>
      <c r="J10" s="1002" t="s">
        <v>163</v>
      </c>
      <c r="K10" s="1005" t="s">
        <v>162</v>
      </c>
      <c r="L10" s="1006"/>
      <c r="M10" s="1007"/>
      <c r="N10" s="1002" t="s">
        <v>163</v>
      </c>
      <c r="O10" s="1005" t="s">
        <v>162</v>
      </c>
      <c r="P10" s="1006"/>
      <c r="Q10" s="1007"/>
      <c r="R10" s="1002" t="s">
        <v>163</v>
      </c>
      <c r="S10" s="1005" t="s">
        <v>162</v>
      </c>
      <c r="T10" s="1006"/>
      <c r="U10" s="1007"/>
      <c r="V10" s="1002" t="s">
        <v>163</v>
      </c>
    </row>
    <row r="11" spans="1:24" ht="15" customHeight="1">
      <c r="A11" s="994"/>
      <c r="B11" s="994"/>
      <c r="C11" s="995"/>
      <c r="D11" s="995"/>
      <c r="E11" s="995"/>
      <c r="F11" s="995"/>
      <c r="G11" s="999"/>
      <c r="H11" s="1000"/>
      <c r="I11" s="1001"/>
      <c r="J11" s="1003"/>
      <c r="K11" s="1008"/>
      <c r="L11" s="1009"/>
      <c r="M11" s="1010"/>
      <c r="N11" s="1003"/>
      <c r="O11" s="1008"/>
      <c r="P11" s="1009"/>
      <c r="Q11" s="1010"/>
      <c r="R11" s="1003"/>
      <c r="S11" s="1008"/>
      <c r="T11" s="1009"/>
      <c r="U11" s="1010"/>
      <c r="V11" s="1003"/>
    </row>
    <row r="12" spans="1:24" ht="15">
      <c r="A12" s="994"/>
      <c r="B12" s="994"/>
      <c r="C12" s="995"/>
      <c r="D12" s="995"/>
      <c r="E12" s="995"/>
      <c r="F12" s="995"/>
      <c r="G12" s="363" t="s">
        <v>276</v>
      </c>
      <c r="H12" s="363" t="s">
        <v>44</v>
      </c>
      <c r="I12" s="364" t="s">
        <v>45</v>
      </c>
      <c r="J12" s="1004"/>
      <c r="K12" s="365" t="s">
        <v>276</v>
      </c>
      <c r="L12" s="365" t="s">
        <v>44</v>
      </c>
      <c r="M12" s="365" t="s">
        <v>45</v>
      </c>
      <c r="N12" s="1004"/>
      <c r="O12" s="365" t="s">
        <v>276</v>
      </c>
      <c r="P12" s="365" t="s">
        <v>44</v>
      </c>
      <c r="Q12" s="365" t="s">
        <v>45</v>
      </c>
      <c r="R12" s="1004"/>
      <c r="S12" s="365" t="s">
        <v>276</v>
      </c>
      <c r="T12" s="365" t="s">
        <v>44</v>
      </c>
      <c r="U12" s="365" t="s">
        <v>45</v>
      </c>
      <c r="V12" s="1004"/>
    </row>
    <row r="13" spans="1:24" ht="15">
      <c r="A13" s="365">
        <v>1</v>
      </c>
      <c r="B13" s="365">
        <v>2</v>
      </c>
      <c r="C13" s="365">
        <v>3</v>
      </c>
      <c r="D13" s="365">
        <v>4</v>
      </c>
      <c r="E13" s="365">
        <v>5</v>
      </c>
      <c r="F13" s="365">
        <v>6</v>
      </c>
      <c r="G13" s="365">
        <v>7</v>
      </c>
      <c r="H13" s="365">
        <v>8</v>
      </c>
      <c r="I13" s="365">
        <v>9</v>
      </c>
      <c r="J13" s="365">
        <v>10</v>
      </c>
      <c r="K13" s="365">
        <v>11</v>
      </c>
      <c r="L13" s="365">
        <v>12</v>
      </c>
      <c r="M13" s="365">
        <v>13</v>
      </c>
      <c r="N13" s="365">
        <v>14</v>
      </c>
      <c r="O13" s="365">
        <v>15</v>
      </c>
      <c r="P13" s="365">
        <v>16</v>
      </c>
      <c r="Q13" s="365">
        <v>17</v>
      </c>
      <c r="R13" s="365">
        <v>18</v>
      </c>
      <c r="S13" s="365">
        <v>19</v>
      </c>
      <c r="T13" s="365">
        <v>20</v>
      </c>
      <c r="U13" s="365">
        <v>21</v>
      </c>
      <c r="V13" s="365">
        <v>22</v>
      </c>
    </row>
    <row r="14" spans="1:24" ht="26.25" customHeight="1">
      <c r="A14" s="988" t="s">
        <v>223</v>
      </c>
      <c r="B14" s="989"/>
      <c r="C14" s="142"/>
      <c r="D14" s="142"/>
      <c r="E14" s="142"/>
      <c r="F14" s="142"/>
      <c r="G14" s="142"/>
      <c r="H14" s="142"/>
      <c r="I14" s="142"/>
      <c r="J14" s="142"/>
      <c r="K14" s="142"/>
      <c r="L14" s="142"/>
      <c r="M14" s="142"/>
      <c r="N14" s="142"/>
      <c r="O14" s="142"/>
      <c r="P14" s="142"/>
      <c r="Q14" s="142"/>
      <c r="R14" s="142"/>
      <c r="S14" s="142"/>
      <c r="T14" s="142"/>
      <c r="U14" s="142"/>
      <c r="V14" s="142"/>
    </row>
    <row r="15" spans="1:24" ht="26.25" customHeight="1">
      <c r="A15" s="142">
        <v>1</v>
      </c>
      <c r="B15" s="143" t="s">
        <v>222</v>
      </c>
      <c r="C15" s="258">
        <v>5946.7203179999997</v>
      </c>
      <c r="D15" s="258">
        <v>2241.4022399999999</v>
      </c>
      <c r="E15" s="258">
        <v>3485.8474419999998</v>
      </c>
      <c r="F15" s="663" t="s">
        <v>936</v>
      </c>
      <c r="G15" s="258">
        <v>4829.2750079999996</v>
      </c>
      <c r="H15" s="258">
        <v>1820.22144</v>
      </c>
      <c r="I15" s="258">
        <v>2830.8235519999998</v>
      </c>
      <c r="J15" s="259" t="s">
        <v>948</v>
      </c>
      <c r="K15" s="259">
        <v>4829.2750079999996</v>
      </c>
      <c r="L15" s="258">
        <v>1820.22144</v>
      </c>
      <c r="M15" s="259">
        <v>2830.8235519999998</v>
      </c>
      <c r="N15" s="726" t="s">
        <v>953</v>
      </c>
      <c r="O15" s="769">
        <v>0</v>
      </c>
      <c r="P15" s="769">
        <v>0</v>
      </c>
      <c r="Q15" s="769">
        <v>0</v>
      </c>
      <c r="R15" s="726">
        <v>0</v>
      </c>
      <c r="S15" s="769">
        <v>0</v>
      </c>
      <c r="T15" s="769">
        <v>0</v>
      </c>
      <c r="U15" s="769">
        <v>0</v>
      </c>
      <c r="V15" s="726">
        <v>0</v>
      </c>
    </row>
    <row r="16" spans="1:24" ht="26.25" customHeight="1">
      <c r="A16" s="142">
        <v>2</v>
      </c>
      <c r="B16" s="143" t="s">
        <v>737</v>
      </c>
      <c r="C16" s="258">
        <v>5966.3322179999996</v>
      </c>
      <c r="D16" s="258">
        <v>2248.7942399999997</v>
      </c>
      <c r="E16" s="258">
        <v>3497.3435420000001</v>
      </c>
      <c r="F16" s="663" t="s">
        <v>937</v>
      </c>
      <c r="G16" s="258">
        <v>7710.0542640000003</v>
      </c>
      <c r="H16" s="258">
        <v>2906.0275199999996</v>
      </c>
      <c r="I16" s="258">
        <v>4519.4782160000004</v>
      </c>
      <c r="J16" s="259" t="s">
        <v>949</v>
      </c>
      <c r="K16" s="259">
        <v>7710.0542640000003</v>
      </c>
      <c r="L16" s="258">
        <v>2906.0275199999996</v>
      </c>
      <c r="M16" s="259">
        <v>4519.4782159999995</v>
      </c>
      <c r="N16" s="726" t="s">
        <v>954</v>
      </c>
      <c r="O16" s="769">
        <v>0</v>
      </c>
      <c r="P16" s="769">
        <v>0</v>
      </c>
      <c r="Q16" s="769">
        <v>0</v>
      </c>
      <c r="R16" s="726">
        <v>0</v>
      </c>
      <c r="S16" s="769">
        <v>0</v>
      </c>
      <c r="T16" s="769">
        <v>0</v>
      </c>
      <c r="U16" s="769">
        <v>0</v>
      </c>
      <c r="V16" s="726">
        <v>0</v>
      </c>
    </row>
    <row r="17" spans="1:24" ht="26.25" customHeight="1">
      <c r="A17" s="142">
        <v>3</v>
      </c>
      <c r="B17" s="260" t="s">
        <v>941</v>
      </c>
      <c r="C17" s="258">
        <v>4722.3876060000002</v>
      </c>
      <c r="D17" s="258">
        <v>1779.93408</v>
      </c>
      <c r="E17" s="258">
        <v>2768.1683139999996</v>
      </c>
      <c r="F17" s="663" t="s">
        <v>938</v>
      </c>
      <c r="G17" s="258">
        <v>4057.03989</v>
      </c>
      <c r="H17" s="258">
        <v>1529.1551999999999</v>
      </c>
      <c r="I17" s="258">
        <v>2378.1549100000002</v>
      </c>
      <c r="J17" s="259" t="s">
        <v>950</v>
      </c>
      <c r="K17" s="259">
        <v>4057.03989</v>
      </c>
      <c r="L17" s="258">
        <v>1529.1551999999999</v>
      </c>
      <c r="M17" s="259">
        <v>2378.1549100000002</v>
      </c>
      <c r="N17" s="726" t="s">
        <v>962</v>
      </c>
      <c r="O17" s="769">
        <v>0</v>
      </c>
      <c r="P17" s="769">
        <v>0</v>
      </c>
      <c r="Q17" s="769">
        <v>0</v>
      </c>
      <c r="R17" s="726">
        <v>0</v>
      </c>
      <c r="S17" s="769">
        <v>0</v>
      </c>
      <c r="T17" s="769">
        <v>0</v>
      </c>
      <c r="U17" s="769">
        <v>0</v>
      </c>
      <c r="V17" s="726">
        <v>0</v>
      </c>
    </row>
    <row r="18" spans="1:24" ht="26.25" customHeight="1">
      <c r="A18" s="142">
        <v>4</v>
      </c>
      <c r="B18" s="260" t="s">
        <v>942</v>
      </c>
      <c r="C18" s="258">
        <v>4722.38</v>
      </c>
      <c r="D18" s="258">
        <v>1779.93</v>
      </c>
      <c r="E18" s="258">
        <v>2768.17</v>
      </c>
      <c r="F18" s="663" t="s">
        <v>943</v>
      </c>
      <c r="G18" s="258">
        <v>4686.8467679999994</v>
      </c>
      <c r="H18" s="258">
        <v>1766.5382399999999</v>
      </c>
      <c r="I18" s="258">
        <v>2747.3349919999996</v>
      </c>
      <c r="J18" s="259" t="s">
        <v>1008</v>
      </c>
      <c r="K18" s="258">
        <v>4686.8467679999994</v>
      </c>
      <c r="L18" s="258">
        <v>1766.5382399999999</v>
      </c>
      <c r="M18" s="258">
        <v>2747.3349919999996</v>
      </c>
      <c r="N18" s="259" t="s">
        <v>1009</v>
      </c>
      <c r="O18" s="769">
        <v>0</v>
      </c>
      <c r="P18" s="769">
        <v>0</v>
      </c>
      <c r="Q18" s="769">
        <v>0</v>
      </c>
      <c r="R18" s="726">
        <v>0</v>
      </c>
      <c r="S18" s="769">
        <v>0</v>
      </c>
      <c r="T18" s="769">
        <v>0</v>
      </c>
      <c r="U18" s="769">
        <v>0</v>
      </c>
      <c r="V18" s="726">
        <v>0</v>
      </c>
    </row>
    <row r="19" spans="1:24" ht="18" customHeight="1">
      <c r="A19" s="990" t="s">
        <v>224</v>
      </c>
      <c r="B19" s="991"/>
      <c r="C19" s="144"/>
      <c r="D19" s="144"/>
      <c r="E19" s="144"/>
      <c r="F19" s="144"/>
      <c r="G19" s="144"/>
      <c r="H19" s="144"/>
      <c r="I19" s="144"/>
      <c r="J19" s="144"/>
      <c r="K19" s="259"/>
      <c r="L19" s="259"/>
      <c r="M19" s="259"/>
      <c r="N19" s="259"/>
      <c r="O19" s="769"/>
      <c r="P19" s="769"/>
      <c r="Q19" s="769"/>
      <c r="R19" s="726"/>
      <c r="S19" s="769"/>
      <c r="T19" s="769"/>
      <c r="U19" s="769"/>
      <c r="V19" s="726"/>
    </row>
    <row r="20" spans="1:24" ht="26.25" customHeight="1">
      <c r="A20" s="142">
        <v>4</v>
      </c>
      <c r="B20" s="143" t="s">
        <v>212</v>
      </c>
      <c r="C20" s="258">
        <v>0</v>
      </c>
      <c r="D20" s="258">
        <v>0</v>
      </c>
      <c r="E20" s="258">
        <v>0</v>
      </c>
      <c r="F20" s="258">
        <v>0</v>
      </c>
      <c r="G20" s="258">
        <v>0</v>
      </c>
      <c r="H20" s="258">
        <v>0</v>
      </c>
      <c r="I20" s="258">
        <v>0</v>
      </c>
      <c r="J20" s="258">
        <v>0</v>
      </c>
      <c r="K20" s="258">
        <v>0</v>
      </c>
      <c r="L20" s="258">
        <v>0</v>
      </c>
      <c r="M20" s="258">
        <v>0</v>
      </c>
      <c r="N20" s="258">
        <v>0</v>
      </c>
      <c r="O20" s="769">
        <v>0</v>
      </c>
      <c r="P20" s="769">
        <v>0</v>
      </c>
      <c r="Q20" s="769">
        <v>0</v>
      </c>
      <c r="R20" s="726">
        <v>0</v>
      </c>
      <c r="S20" s="769">
        <v>0</v>
      </c>
      <c r="T20" s="769">
        <v>0</v>
      </c>
      <c r="U20" s="769">
        <v>0</v>
      </c>
      <c r="V20" s="726">
        <v>0</v>
      </c>
    </row>
    <row r="21" spans="1:24" ht="26.25" customHeight="1">
      <c r="A21" s="142">
        <v>5</v>
      </c>
      <c r="B21" s="143" t="s">
        <v>140</v>
      </c>
      <c r="C21" s="258">
        <v>0</v>
      </c>
      <c r="D21" s="258">
        <v>0</v>
      </c>
      <c r="E21" s="258">
        <v>0</v>
      </c>
      <c r="F21" s="258">
        <v>0</v>
      </c>
      <c r="G21" s="258">
        <v>0</v>
      </c>
      <c r="H21" s="258">
        <v>0</v>
      </c>
      <c r="I21" s="258">
        <v>0</v>
      </c>
      <c r="J21" s="258">
        <v>0</v>
      </c>
      <c r="K21" s="258">
        <v>0</v>
      </c>
      <c r="L21" s="258">
        <v>0</v>
      </c>
      <c r="M21" s="258">
        <v>0</v>
      </c>
      <c r="N21" s="258">
        <v>0</v>
      </c>
      <c r="O21" s="769">
        <v>0</v>
      </c>
      <c r="P21" s="769">
        <v>0</v>
      </c>
      <c r="Q21" s="769">
        <v>0</v>
      </c>
      <c r="R21" s="726">
        <v>0</v>
      </c>
      <c r="S21" s="769">
        <v>0</v>
      </c>
      <c r="T21" s="769">
        <v>0</v>
      </c>
      <c r="U21" s="769">
        <v>0</v>
      </c>
      <c r="V21" s="726">
        <v>0</v>
      </c>
    </row>
    <row r="22" spans="1:24" ht="15">
      <c r="A22" s="785" t="s">
        <v>1021</v>
      </c>
    </row>
    <row r="24" spans="1:24" ht="14.25">
      <c r="A24" s="992" t="s">
        <v>175</v>
      </c>
      <c r="B24" s="992"/>
      <c r="C24" s="992"/>
      <c r="D24" s="992"/>
      <c r="E24" s="992"/>
      <c r="F24" s="992"/>
      <c r="G24" s="992"/>
      <c r="H24" s="992"/>
      <c r="I24" s="992"/>
      <c r="J24" s="992"/>
      <c r="K24" s="992"/>
      <c r="L24" s="992"/>
      <c r="M24" s="992"/>
      <c r="N24" s="992"/>
      <c r="O24" s="992"/>
      <c r="P24" s="992"/>
      <c r="Q24" s="992"/>
      <c r="R24" s="992"/>
      <c r="S24" s="992"/>
      <c r="T24" s="992"/>
      <c r="U24" s="992"/>
      <c r="V24" s="992"/>
    </row>
    <row r="25" spans="1:24" ht="14.25">
      <c r="A25" s="145"/>
      <c r="B25" s="145"/>
      <c r="C25" s="145"/>
      <c r="D25" s="145"/>
      <c r="E25" s="145"/>
      <c r="F25" s="145"/>
      <c r="G25" s="145"/>
      <c r="H25" s="145"/>
      <c r="I25" s="145"/>
      <c r="J25" s="145"/>
      <c r="K25" s="145"/>
      <c r="L25" s="145"/>
      <c r="M25" s="145"/>
      <c r="N25" s="145"/>
      <c r="O25" s="145"/>
      <c r="P25" s="145"/>
      <c r="Q25" s="145"/>
      <c r="R25" s="145"/>
      <c r="S25" s="145"/>
      <c r="T25" s="145"/>
      <c r="U25" s="145"/>
      <c r="V25" s="145"/>
    </row>
    <row r="26" spans="1:24">
      <c r="A26" s="71"/>
      <c r="B26" s="71"/>
      <c r="C26" s="71"/>
      <c r="D26" s="71"/>
      <c r="E26" s="71"/>
      <c r="F26" s="71"/>
      <c r="G26" s="71"/>
      <c r="H26" s="71"/>
      <c r="I26" s="71"/>
      <c r="J26" s="71"/>
      <c r="K26" s="71"/>
      <c r="L26" s="71"/>
      <c r="M26" s="71"/>
      <c r="N26" s="71"/>
      <c r="O26" s="71"/>
      <c r="P26" s="71"/>
      <c r="Q26" s="71"/>
      <c r="R26" s="71"/>
    </row>
    <row r="27" spans="1:24" ht="15.75">
      <c r="A27" s="78" t="s">
        <v>11</v>
      </c>
      <c r="B27" s="78"/>
      <c r="C27" s="78"/>
      <c r="D27" s="78"/>
      <c r="E27" s="78"/>
      <c r="F27" s="78"/>
      <c r="G27" s="340"/>
      <c r="H27" s="340"/>
      <c r="I27" s="340"/>
      <c r="J27" s="78"/>
      <c r="K27" s="78"/>
      <c r="M27" s="78"/>
      <c r="N27" s="993" t="s">
        <v>12</v>
      </c>
      <c r="O27" s="993"/>
      <c r="P27" s="993"/>
      <c r="Q27" s="993"/>
      <c r="R27" s="993"/>
      <c r="S27" s="993"/>
      <c r="T27" s="993"/>
      <c r="U27" s="993"/>
      <c r="V27" s="993"/>
    </row>
    <row r="28" spans="1:24" ht="15.75">
      <c r="A28" s="993" t="s">
        <v>13</v>
      </c>
      <c r="B28" s="993"/>
      <c r="C28" s="993"/>
      <c r="D28" s="993"/>
      <c r="E28" s="993"/>
      <c r="F28" s="993"/>
      <c r="G28" s="993"/>
      <c r="H28" s="993"/>
      <c r="I28" s="993"/>
      <c r="J28" s="993"/>
      <c r="K28" s="993"/>
      <c r="L28" s="993"/>
      <c r="M28" s="993"/>
      <c r="N28" s="993"/>
      <c r="O28" s="993"/>
      <c r="P28" s="993"/>
      <c r="Q28" s="993"/>
      <c r="R28" s="993"/>
      <c r="S28" s="993"/>
      <c r="T28" s="993"/>
      <c r="U28" s="993"/>
      <c r="V28" s="993"/>
    </row>
    <row r="29" spans="1:24" ht="15.75">
      <c r="A29" s="993" t="s">
        <v>14</v>
      </c>
      <c r="B29" s="993"/>
      <c r="C29" s="993"/>
      <c r="D29" s="993"/>
      <c r="E29" s="993"/>
      <c r="F29" s="993"/>
      <c r="G29" s="993"/>
      <c r="H29" s="993"/>
      <c r="I29" s="993"/>
      <c r="J29" s="993"/>
      <c r="K29" s="993"/>
      <c r="L29" s="993"/>
      <c r="M29" s="993"/>
      <c r="N29" s="993"/>
      <c r="O29" s="993"/>
      <c r="P29" s="993"/>
      <c r="Q29" s="993"/>
      <c r="R29" s="993"/>
      <c r="S29" s="993"/>
      <c r="T29" s="993"/>
      <c r="U29" s="993"/>
      <c r="V29" s="993"/>
    </row>
    <row r="30" spans="1:24">
      <c r="A30" s="71"/>
      <c r="B30" s="71"/>
      <c r="C30" s="71"/>
      <c r="D30" s="71"/>
      <c r="E30" s="71"/>
      <c r="F30" s="71"/>
      <c r="G30" s="71"/>
      <c r="H30" s="77"/>
      <c r="I30" s="77"/>
      <c r="J30" s="77"/>
      <c r="K30" s="77"/>
      <c r="L30" s="77"/>
      <c r="M30" s="77"/>
      <c r="V30" s="987" t="s">
        <v>83</v>
      </c>
      <c r="W30" s="987"/>
      <c r="X30" s="987"/>
    </row>
    <row r="31" spans="1:24" ht="15.75">
      <c r="H31" s="779"/>
      <c r="I31" s="779"/>
      <c r="J31" s="780"/>
      <c r="K31" s="779"/>
      <c r="L31" s="781"/>
      <c r="M31" s="779"/>
    </row>
    <row r="32" spans="1:24" ht="14.25">
      <c r="H32" s="779"/>
      <c r="I32" s="779"/>
      <c r="J32" s="779"/>
      <c r="K32" s="779"/>
      <c r="L32" s="782"/>
      <c r="M32" s="780"/>
    </row>
    <row r="33" spans="3:18" ht="14.25">
      <c r="C33" s="682"/>
      <c r="D33" s="683"/>
      <c r="E33" s="684"/>
      <c r="F33" s="684"/>
      <c r="G33" s="685"/>
      <c r="H33" s="779"/>
      <c r="I33" s="779"/>
      <c r="J33" s="779"/>
      <c r="K33" s="779"/>
      <c r="L33" s="782"/>
      <c r="M33" s="780"/>
      <c r="N33" s="692"/>
    </row>
    <row r="34" spans="3:18" ht="14.25">
      <c r="C34" s="682"/>
      <c r="D34" s="686"/>
      <c r="E34" s="686"/>
      <c r="F34" s="686"/>
      <c r="G34" s="687"/>
      <c r="H34" s="779"/>
      <c r="I34" s="779"/>
      <c r="J34" s="779"/>
      <c r="K34" s="779"/>
      <c r="L34" s="782"/>
      <c r="M34" s="780"/>
      <c r="N34" s="692"/>
    </row>
    <row r="35" spans="3:18" ht="14.25">
      <c r="C35" s="682"/>
      <c r="D35" s="686"/>
      <c r="E35" s="686"/>
      <c r="F35" s="686"/>
      <c r="G35" s="687"/>
      <c r="H35" s="779"/>
      <c r="I35" s="779"/>
      <c r="J35" s="779"/>
      <c r="K35" s="779"/>
      <c r="L35" s="782"/>
      <c r="M35" s="780"/>
      <c r="N35" s="692"/>
      <c r="O35" s="692"/>
    </row>
    <row r="36" spans="3:18">
      <c r="C36" s="688"/>
      <c r="D36" s="689"/>
      <c r="E36" s="686"/>
      <c r="F36" s="686"/>
      <c r="G36" s="687"/>
      <c r="H36" s="779"/>
      <c r="I36" s="779"/>
      <c r="J36" s="779"/>
      <c r="K36" s="779"/>
      <c r="L36" s="779"/>
      <c r="M36" s="779"/>
    </row>
    <row r="37" spans="3:18">
      <c r="C37" s="688"/>
      <c r="D37" s="690"/>
      <c r="E37" s="686"/>
      <c r="F37" s="686"/>
      <c r="G37" s="687"/>
      <c r="H37" s="779"/>
      <c r="I37" s="779"/>
      <c r="J37" s="779"/>
      <c r="K37" s="779"/>
      <c r="L37" s="779"/>
      <c r="M37" s="779"/>
    </row>
    <row r="38" spans="3:18">
      <c r="C38" s="688"/>
      <c r="D38" s="690"/>
      <c r="E38" s="686"/>
      <c r="F38" s="686"/>
      <c r="G38" s="687"/>
      <c r="H38" s="779"/>
      <c r="I38" s="779"/>
      <c r="J38" s="779"/>
      <c r="K38" s="779"/>
      <c r="L38" s="779"/>
      <c r="M38" s="780"/>
    </row>
    <row r="39" spans="3:18">
      <c r="C39"/>
      <c r="D39" s="678"/>
      <c r="E39" s="691"/>
      <c r="F39" s="691"/>
      <c r="G39" s="691"/>
      <c r="H39" s="779"/>
      <c r="I39" s="779"/>
      <c r="J39" s="779"/>
      <c r="K39" s="779"/>
      <c r="L39" s="779"/>
      <c r="M39" s="779"/>
    </row>
    <row r="40" spans="3:18">
      <c r="H40" s="779"/>
      <c r="I40" s="783"/>
      <c r="J40" s="779"/>
      <c r="K40" s="779"/>
      <c r="L40" s="784"/>
      <c r="M40" s="784"/>
      <c r="N40" s="693"/>
      <c r="P40" s="693"/>
      <c r="Q40" s="693"/>
      <c r="R40" s="693"/>
    </row>
    <row r="41" spans="3:18">
      <c r="H41" s="779"/>
      <c r="I41" s="242"/>
      <c r="J41" s="779"/>
      <c r="K41" s="779"/>
      <c r="L41" s="784"/>
      <c r="M41" s="784"/>
      <c r="N41" s="693"/>
      <c r="P41" s="693"/>
      <c r="Q41" s="693"/>
      <c r="R41" s="693"/>
    </row>
    <row r="42" spans="3:18">
      <c r="H42" s="779"/>
      <c r="I42" s="783"/>
      <c r="J42" s="779"/>
      <c r="K42" s="779"/>
      <c r="L42" s="784"/>
      <c r="M42" s="784"/>
      <c r="N42" s="693"/>
      <c r="P42" s="693"/>
      <c r="Q42" s="693"/>
      <c r="R42" s="693"/>
    </row>
    <row r="43" spans="3:18">
      <c r="H43" s="779"/>
      <c r="I43" s="242"/>
      <c r="J43" s="779"/>
      <c r="K43" s="779"/>
      <c r="L43" s="784"/>
      <c r="M43" s="784"/>
      <c r="N43" s="693"/>
      <c r="P43" s="693"/>
      <c r="Q43" s="693"/>
      <c r="R43" s="693"/>
    </row>
    <row r="44" spans="3:18">
      <c r="H44" s="779"/>
      <c r="I44" s="783"/>
      <c r="J44" s="779"/>
      <c r="K44" s="779"/>
      <c r="L44" s="784"/>
      <c r="M44" s="784"/>
      <c r="N44" s="693"/>
      <c r="P44" s="693"/>
      <c r="Q44" s="693"/>
      <c r="R44" s="693"/>
    </row>
    <row r="45" spans="3:18">
      <c r="H45" s="779"/>
      <c r="I45" s="779"/>
      <c r="J45" s="779"/>
      <c r="K45" s="779"/>
      <c r="L45" s="779"/>
      <c r="M45" s="779"/>
    </row>
    <row r="46" spans="3:18">
      <c r="H46" s="779"/>
      <c r="I46" s="779"/>
      <c r="J46" s="779"/>
      <c r="K46" s="779"/>
      <c r="L46" s="779"/>
      <c r="M46" s="779"/>
    </row>
    <row r="47" spans="3:18">
      <c r="H47" s="779"/>
      <c r="I47" s="779"/>
      <c r="J47" s="779"/>
      <c r="K47" s="779"/>
      <c r="L47" s="779"/>
      <c r="M47" s="779"/>
    </row>
    <row r="48" spans="3:18">
      <c r="H48" s="779"/>
      <c r="I48" s="779"/>
      <c r="J48" s="779"/>
      <c r="K48" s="779"/>
      <c r="L48" s="779"/>
      <c r="M48" s="779"/>
    </row>
    <row r="49" spans="8:13">
      <c r="H49" s="779"/>
      <c r="I49" s="779"/>
      <c r="J49" s="779"/>
      <c r="K49" s="779"/>
      <c r="L49" s="779"/>
      <c r="M49" s="779"/>
    </row>
  </sheetData>
  <mergeCells count="33">
    <mergeCell ref="O8:V8"/>
    <mergeCell ref="C9:C12"/>
    <mergeCell ref="D9:D12"/>
    <mergeCell ref="E9:E12"/>
    <mergeCell ref="G9:J9"/>
    <mergeCell ref="V10:V12"/>
    <mergeCell ref="S10:U11"/>
    <mergeCell ref="K9:N9"/>
    <mergeCell ref="O9:R9"/>
    <mergeCell ref="S9:V9"/>
    <mergeCell ref="R10:R12"/>
    <mergeCell ref="O10:Q11"/>
    <mergeCell ref="C3:N3"/>
    <mergeCell ref="B5:S5"/>
    <mergeCell ref="U5:V5"/>
    <mergeCell ref="A7:B7"/>
    <mergeCell ref="O7:V7"/>
    <mergeCell ref="A8:A12"/>
    <mergeCell ref="B8:B12"/>
    <mergeCell ref="C8:E8"/>
    <mergeCell ref="F8:F12"/>
    <mergeCell ref="G8:N8"/>
    <mergeCell ref="G10:I11"/>
    <mergeCell ref="J10:J12"/>
    <mergeCell ref="K10:M11"/>
    <mergeCell ref="N10:N12"/>
    <mergeCell ref="V30:X30"/>
    <mergeCell ref="A14:B14"/>
    <mergeCell ref="A19:B19"/>
    <mergeCell ref="A24:V24"/>
    <mergeCell ref="N27:V27"/>
    <mergeCell ref="A28:V28"/>
    <mergeCell ref="A29:V29"/>
  </mergeCells>
  <printOptions horizontalCentered="1"/>
  <pageMargins left="0.70866141732283472" right="0.70866141732283472" top="0.23622047244094491" bottom="0" header="0.31496062992125984" footer="0.31496062992125984"/>
  <pageSetup paperSize="9" scale="58" orientation="landscape" r:id="rId1"/>
  <colBreaks count="1" manualBreakCount="1">
    <brk id="22" max="1048575" man="1"/>
  </colBreaks>
  <drawing r:id="rId2"/>
</worksheet>
</file>

<file path=xl/worksheets/sheet60.xml><?xml version="1.0" encoding="utf-8"?>
<worksheet xmlns="http://schemas.openxmlformats.org/spreadsheetml/2006/main" xmlns:r="http://schemas.openxmlformats.org/officeDocument/2006/relationships">
  <sheetPr>
    <pageSetUpPr fitToPage="1"/>
  </sheetPr>
  <dimension ref="A1:P58"/>
  <sheetViews>
    <sheetView zoomScale="90" zoomScaleNormal="90" zoomScaleSheetLayoutView="115" workbookViewId="0">
      <selection activeCell="R9" sqref="R9"/>
    </sheetView>
  </sheetViews>
  <sheetFormatPr defaultRowHeight="12.75"/>
  <cols>
    <col min="1" max="1" width="6.5703125" style="199" customWidth="1"/>
    <col min="2" max="2" width="17" style="199" customWidth="1"/>
    <col min="3" max="3" width="17.85546875" style="199" customWidth="1"/>
    <col min="4" max="4" width="10.85546875" style="199" customWidth="1"/>
    <col min="5" max="5" width="4.5703125" style="199" customWidth="1"/>
    <col min="6" max="6" width="0.28515625" style="199" hidden="1" customWidth="1"/>
    <col min="7" max="16" width="12.28515625" style="199" customWidth="1"/>
    <col min="17" max="16384" width="9.140625" style="199"/>
  </cols>
  <sheetData>
    <row r="1" spans="1:16" ht="15">
      <c r="D1" s="1201"/>
      <c r="E1" s="1201"/>
      <c r="F1" s="1201"/>
      <c r="G1" s="1201"/>
      <c r="N1" s="652" t="s">
        <v>580</v>
      </c>
    </row>
    <row r="2" spans="1:16" ht="15.75">
      <c r="A2" s="1204" t="s">
        <v>0</v>
      </c>
      <c r="B2" s="1204"/>
      <c r="C2" s="1204"/>
      <c r="D2" s="1204"/>
      <c r="E2" s="1204"/>
      <c r="F2" s="1204"/>
      <c r="G2" s="1204"/>
      <c r="H2" s="1204"/>
      <c r="I2" s="1204"/>
      <c r="J2" s="1204"/>
      <c r="K2" s="1204"/>
      <c r="L2" s="1204"/>
      <c r="M2" s="1204"/>
      <c r="N2" s="1204"/>
      <c r="O2" s="1204"/>
      <c r="P2" s="1204"/>
    </row>
    <row r="3" spans="1:16" ht="20.25">
      <c r="A3" s="1207" t="s">
        <v>822</v>
      </c>
      <c r="B3" s="1207"/>
      <c r="C3" s="1207"/>
      <c r="D3" s="1207"/>
      <c r="E3" s="1207"/>
      <c r="F3" s="1207"/>
      <c r="G3" s="1207"/>
      <c r="H3" s="1207"/>
      <c r="I3" s="1207"/>
      <c r="J3" s="1207"/>
      <c r="K3" s="1207"/>
      <c r="L3" s="1207"/>
      <c r="M3" s="1207"/>
      <c r="N3" s="1207"/>
      <c r="O3" s="1207"/>
      <c r="P3" s="1207"/>
    </row>
    <row r="5" spans="1:16" s="208" customFormat="1" ht="15">
      <c r="A5" s="1209" t="s">
        <v>916</v>
      </c>
      <c r="B5" s="1209"/>
      <c r="C5" s="1209"/>
      <c r="D5" s="1209"/>
      <c r="E5" s="1209"/>
      <c r="F5" s="1209"/>
      <c r="G5" s="1209"/>
      <c r="H5" s="1209"/>
      <c r="I5" s="1209"/>
      <c r="J5" s="1209"/>
      <c r="K5" s="1209"/>
      <c r="L5" s="1209"/>
      <c r="M5" s="1209"/>
      <c r="N5" s="1209"/>
      <c r="O5" s="1209"/>
      <c r="P5" s="1209"/>
    </row>
    <row r="6" spans="1:16">
      <c r="A6" s="1202"/>
      <c r="B6" s="1202"/>
      <c r="C6" s="1202"/>
      <c r="D6" s="1202"/>
      <c r="E6" s="1202"/>
      <c r="F6" s="1202"/>
      <c r="G6" s="1202"/>
      <c r="H6" s="1202"/>
      <c r="I6" s="1202"/>
      <c r="J6" s="1202"/>
      <c r="K6" s="1202"/>
      <c r="L6" s="1202"/>
      <c r="M6" s="1202"/>
      <c r="N6" s="1202"/>
      <c r="O6" s="1202"/>
      <c r="P6" s="1202"/>
    </row>
    <row r="7" spans="1:16">
      <c r="A7" s="604" t="s">
        <v>693</v>
      </c>
      <c r="B7" s="238"/>
      <c r="D7" s="206"/>
      <c r="E7" s="206"/>
      <c r="J7" s="1198"/>
      <c r="K7" s="1198"/>
      <c r="L7" s="1198"/>
      <c r="M7" s="1198"/>
      <c r="N7" s="1198"/>
      <c r="O7" s="1198"/>
      <c r="P7" s="1198"/>
    </row>
    <row r="8" spans="1:16" ht="30.75" customHeight="1">
      <c r="A8" s="893" t="s">
        <v>2</v>
      </c>
      <c r="B8" s="893" t="s">
        <v>3</v>
      </c>
      <c r="C8" s="1034" t="s">
        <v>529</v>
      </c>
      <c r="D8" s="960" t="s">
        <v>84</v>
      </c>
      <c r="E8" s="1210"/>
      <c r="F8" s="1211"/>
      <c r="G8" s="893" t="s">
        <v>85</v>
      </c>
      <c r="H8" s="893"/>
      <c r="I8" s="893"/>
      <c r="J8" s="893"/>
      <c r="K8" s="864" t="s">
        <v>908</v>
      </c>
      <c r="L8" s="865"/>
      <c r="M8" s="865"/>
      <c r="N8" s="865"/>
      <c r="O8" s="865"/>
      <c r="P8" s="866"/>
    </row>
    <row r="9" spans="1:16" ht="33.75" customHeight="1">
      <c r="A9" s="893"/>
      <c r="B9" s="893"/>
      <c r="C9" s="1035"/>
      <c r="D9" s="1212"/>
      <c r="E9" s="1213"/>
      <c r="F9" s="1214"/>
      <c r="G9" s="621" t="s">
        <v>190</v>
      </c>
      <c r="H9" s="621" t="s">
        <v>119</v>
      </c>
      <c r="I9" s="621" t="s">
        <v>120</v>
      </c>
      <c r="J9" s="621" t="s">
        <v>476</v>
      </c>
      <c r="K9" s="621" t="s">
        <v>146</v>
      </c>
      <c r="L9" s="711" t="s">
        <v>946</v>
      </c>
      <c r="M9" s="621" t="s">
        <v>910</v>
      </c>
      <c r="N9" s="621" t="s">
        <v>911</v>
      </c>
      <c r="O9" s="621" t="s">
        <v>912</v>
      </c>
      <c r="P9" s="621" t="s">
        <v>913</v>
      </c>
    </row>
    <row r="10" spans="1:16" s="204" customFormat="1">
      <c r="A10" s="554">
        <v>1</v>
      </c>
      <c r="B10" s="554">
        <v>2</v>
      </c>
      <c r="C10" s="554">
        <v>3</v>
      </c>
      <c r="D10" s="864">
        <v>4</v>
      </c>
      <c r="E10" s="1215"/>
      <c r="F10" s="1216"/>
      <c r="G10" s="621">
        <v>5</v>
      </c>
      <c r="H10" s="621">
        <v>6</v>
      </c>
      <c r="I10" s="621">
        <v>7</v>
      </c>
      <c r="J10" s="621">
        <v>8</v>
      </c>
      <c r="K10" s="621">
        <v>9</v>
      </c>
      <c r="L10" s="621">
        <v>10</v>
      </c>
      <c r="M10" s="621">
        <v>11</v>
      </c>
      <c r="N10" s="621">
        <v>12</v>
      </c>
      <c r="O10" s="621">
        <v>13</v>
      </c>
      <c r="P10" s="621">
        <v>14</v>
      </c>
    </row>
    <row r="11" spans="1:16" s="204" customFormat="1">
      <c r="A11" s="84">
        <v>1</v>
      </c>
      <c r="B11" s="228" t="s">
        <v>694</v>
      </c>
      <c r="C11" s="292">
        <v>18141</v>
      </c>
      <c r="D11" s="291">
        <v>38</v>
      </c>
      <c r="E11" s="297"/>
      <c r="F11" s="298"/>
      <c r="G11" s="1217" t="s">
        <v>966</v>
      </c>
      <c r="H11" s="1218"/>
      <c r="I11" s="1218"/>
      <c r="J11" s="1218"/>
      <c r="K11" s="1218"/>
      <c r="L11" s="1218"/>
      <c r="M11" s="1218"/>
      <c r="N11" s="1218"/>
      <c r="O11" s="1218"/>
      <c r="P11" s="1219"/>
    </row>
    <row r="12" spans="1:16" s="204" customFormat="1">
      <c r="A12" s="84">
        <v>2</v>
      </c>
      <c r="B12" s="228" t="s">
        <v>695</v>
      </c>
      <c r="C12" s="292">
        <v>0</v>
      </c>
      <c r="D12" s="291">
        <v>38</v>
      </c>
      <c r="E12" s="224"/>
      <c r="F12" s="225"/>
      <c r="G12" s="1220"/>
      <c r="H12" s="1221"/>
      <c r="I12" s="1221"/>
      <c r="J12" s="1221"/>
      <c r="K12" s="1221"/>
      <c r="L12" s="1221"/>
      <c r="M12" s="1221"/>
      <c r="N12" s="1221"/>
      <c r="O12" s="1221"/>
      <c r="P12" s="1222"/>
    </row>
    <row r="13" spans="1:16" s="204" customFormat="1">
      <c r="A13" s="84">
        <v>3</v>
      </c>
      <c r="B13" s="228" t="s">
        <v>696</v>
      </c>
      <c r="C13" s="292">
        <v>59642</v>
      </c>
      <c r="D13" s="291">
        <v>38</v>
      </c>
      <c r="E13" s="224"/>
      <c r="F13" s="225"/>
      <c r="G13" s="1220"/>
      <c r="H13" s="1221"/>
      <c r="I13" s="1221"/>
      <c r="J13" s="1221"/>
      <c r="K13" s="1221"/>
      <c r="L13" s="1221"/>
      <c r="M13" s="1221"/>
      <c r="N13" s="1221"/>
      <c r="O13" s="1221"/>
      <c r="P13" s="1222"/>
    </row>
    <row r="14" spans="1:16" s="204" customFormat="1">
      <c r="A14" s="84">
        <v>4</v>
      </c>
      <c r="B14" s="228" t="s">
        <v>697</v>
      </c>
      <c r="C14" s="292">
        <v>0</v>
      </c>
      <c r="D14" s="291">
        <v>38</v>
      </c>
      <c r="E14" s="224"/>
      <c r="F14" s="225"/>
      <c r="G14" s="1220"/>
      <c r="H14" s="1221"/>
      <c r="I14" s="1221"/>
      <c r="J14" s="1221"/>
      <c r="K14" s="1221"/>
      <c r="L14" s="1221"/>
      <c r="M14" s="1221"/>
      <c r="N14" s="1221"/>
      <c r="O14" s="1221"/>
      <c r="P14" s="1222"/>
    </row>
    <row r="15" spans="1:16" s="204" customFormat="1">
      <c r="A15" s="84">
        <v>5</v>
      </c>
      <c r="B15" s="228" t="s">
        <v>698</v>
      </c>
      <c r="C15" s="292">
        <v>125204</v>
      </c>
      <c r="D15" s="291">
        <v>38</v>
      </c>
      <c r="E15" s="224"/>
      <c r="F15" s="225"/>
      <c r="G15" s="1220"/>
      <c r="H15" s="1221"/>
      <c r="I15" s="1221"/>
      <c r="J15" s="1221"/>
      <c r="K15" s="1221"/>
      <c r="L15" s="1221"/>
      <c r="M15" s="1221"/>
      <c r="N15" s="1221"/>
      <c r="O15" s="1221"/>
      <c r="P15" s="1222"/>
    </row>
    <row r="16" spans="1:16" s="204" customFormat="1">
      <c r="A16" s="84">
        <v>6</v>
      </c>
      <c r="B16" s="228" t="s">
        <v>699</v>
      </c>
      <c r="C16" s="292">
        <v>18444</v>
      </c>
      <c r="D16" s="291">
        <v>38</v>
      </c>
      <c r="E16" s="224"/>
      <c r="F16" s="225"/>
      <c r="G16" s="1220"/>
      <c r="H16" s="1221"/>
      <c r="I16" s="1221"/>
      <c r="J16" s="1221"/>
      <c r="K16" s="1221"/>
      <c r="L16" s="1221"/>
      <c r="M16" s="1221"/>
      <c r="N16" s="1221"/>
      <c r="O16" s="1221"/>
      <c r="P16" s="1222"/>
    </row>
    <row r="17" spans="1:16" s="204" customFormat="1">
      <c r="A17" s="84">
        <v>7</v>
      </c>
      <c r="B17" s="228" t="s">
        <v>700</v>
      </c>
      <c r="C17" s="292">
        <v>0</v>
      </c>
      <c r="D17" s="291">
        <v>38</v>
      </c>
      <c r="E17" s="224"/>
      <c r="F17" s="225"/>
      <c r="G17" s="1220"/>
      <c r="H17" s="1221"/>
      <c r="I17" s="1221"/>
      <c r="J17" s="1221"/>
      <c r="K17" s="1221"/>
      <c r="L17" s="1221"/>
      <c r="M17" s="1221"/>
      <c r="N17" s="1221"/>
      <c r="O17" s="1221"/>
      <c r="P17" s="1222"/>
    </row>
    <row r="18" spans="1:16" s="204" customFormat="1">
      <c r="A18" s="84">
        <v>8</v>
      </c>
      <c r="B18" s="228" t="s">
        <v>701</v>
      </c>
      <c r="C18" s="292">
        <v>254</v>
      </c>
      <c r="D18" s="291">
        <v>38</v>
      </c>
      <c r="E18" s="224"/>
      <c r="F18" s="225"/>
      <c r="G18" s="1220"/>
      <c r="H18" s="1221"/>
      <c r="I18" s="1221"/>
      <c r="J18" s="1221"/>
      <c r="K18" s="1221"/>
      <c r="L18" s="1221"/>
      <c r="M18" s="1221"/>
      <c r="N18" s="1221"/>
      <c r="O18" s="1221"/>
      <c r="P18" s="1222"/>
    </row>
    <row r="19" spans="1:16" s="204" customFormat="1">
      <c r="A19" s="84">
        <v>9</v>
      </c>
      <c r="B19" s="228" t="s">
        <v>702</v>
      </c>
      <c r="C19" s="292">
        <v>47575</v>
      </c>
      <c r="D19" s="291">
        <v>38</v>
      </c>
      <c r="E19" s="224"/>
      <c r="F19" s="225"/>
      <c r="G19" s="1220"/>
      <c r="H19" s="1221"/>
      <c r="I19" s="1221"/>
      <c r="J19" s="1221"/>
      <c r="K19" s="1221"/>
      <c r="L19" s="1221"/>
      <c r="M19" s="1221"/>
      <c r="N19" s="1221"/>
      <c r="O19" s="1221"/>
      <c r="P19" s="1222"/>
    </row>
    <row r="20" spans="1:16" s="204" customFormat="1">
      <c r="A20" s="84">
        <v>10</v>
      </c>
      <c r="B20" s="228" t="s">
        <v>703</v>
      </c>
      <c r="C20" s="292">
        <v>0</v>
      </c>
      <c r="D20" s="291">
        <v>38</v>
      </c>
      <c r="E20" s="224"/>
      <c r="F20" s="225"/>
      <c r="G20" s="1220"/>
      <c r="H20" s="1221"/>
      <c r="I20" s="1221"/>
      <c r="J20" s="1221"/>
      <c r="K20" s="1221"/>
      <c r="L20" s="1221"/>
      <c r="M20" s="1221"/>
      <c r="N20" s="1221"/>
      <c r="O20" s="1221"/>
      <c r="P20" s="1222"/>
    </row>
    <row r="21" spans="1:16" s="204" customFormat="1">
      <c r="A21" s="84">
        <v>11</v>
      </c>
      <c r="B21" s="228" t="s">
        <v>704</v>
      </c>
      <c r="C21" s="292">
        <v>0</v>
      </c>
      <c r="D21" s="291">
        <v>38</v>
      </c>
      <c r="E21" s="224"/>
      <c r="F21" s="225"/>
      <c r="G21" s="1220"/>
      <c r="H21" s="1221"/>
      <c r="I21" s="1221"/>
      <c r="J21" s="1221"/>
      <c r="K21" s="1221"/>
      <c r="L21" s="1221"/>
      <c r="M21" s="1221"/>
      <c r="N21" s="1221"/>
      <c r="O21" s="1221"/>
      <c r="P21" s="1222"/>
    </row>
    <row r="22" spans="1:16" s="204" customFormat="1">
      <c r="A22" s="84">
        <v>12</v>
      </c>
      <c r="B22" s="228" t="s">
        <v>705</v>
      </c>
      <c r="C22" s="292">
        <v>0</v>
      </c>
      <c r="D22" s="291">
        <v>38</v>
      </c>
      <c r="E22" s="224"/>
      <c r="F22" s="225"/>
      <c r="G22" s="1220"/>
      <c r="H22" s="1221"/>
      <c r="I22" s="1221"/>
      <c r="J22" s="1221"/>
      <c r="K22" s="1221"/>
      <c r="L22" s="1221"/>
      <c r="M22" s="1221"/>
      <c r="N22" s="1221"/>
      <c r="O22" s="1221"/>
      <c r="P22" s="1222"/>
    </row>
    <row r="23" spans="1:16" s="204" customFormat="1">
      <c r="A23" s="84">
        <v>13</v>
      </c>
      <c r="B23" s="228" t="s">
        <v>706</v>
      </c>
      <c r="C23" s="292">
        <v>202</v>
      </c>
      <c r="D23" s="291">
        <v>38</v>
      </c>
      <c r="E23" s="224"/>
      <c r="F23" s="225"/>
      <c r="G23" s="1220"/>
      <c r="H23" s="1221"/>
      <c r="I23" s="1221"/>
      <c r="J23" s="1221"/>
      <c r="K23" s="1221"/>
      <c r="L23" s="1221"/>
      <c r="M23" s="1221"/>
      <c r="N23" s="1221"/>
      <c r="O23" s="1221"/>
      <c r="P23" s="1222"/>
    </row>
    <row r="24" spans="1:16" s="204" customFormat="1">
      <c r="A24" s="84">
        <v>14</v>
      </c>
      <c r="B24" s="228" t="s">
        <v>707</v>
      </c>
      <c r="C24" s="292">
        <v>0</v>
      </c>
      <c r="D24" s="291">
        <v>38</v>
      </c>
      <c r="E24" s="224"/>
      <c r="F24" s="225"/>
      <c r="G24" s="1220"/>
      <c r="H24" s="1221"/>
      <c r="I24" s="1221"/>
      <c r="J24" s="1221"/>
      <c r="K24" s="1221"/>
      <c r="L24" s="1221"/>
      <c r="M24" s="1221"/>
      <c r="N24" s="1221"/>
      <c r="O24" s="1221"/>
      <c r="P24" s="1222"/>
    </row>
    <row r="25" spans="1:16" s="204" customFormat="1">
      <c r="A25" s="84">
        <v>15</v>
      </c>
      <c r="B25" s="228" t="s">
        <v>708</v>
      </c>
      <c r="C25" s="292">
        <v>10873</v>
      </c>
      <c r="D25" s="291">
        <v>38</v>
      </c>
      <c r="E25" s="224"/>
      <c r="F25" s="225"/>
      <c r="G25" s="1220"/>
      <c r="H25" s="1221"/>
      <c r="I25" s="1221"/>
      <c r="J25" s="1221"/>
      <c r="K25" s="1221"/>
      <c r="L25" s="1221"/>
      <c r="M25" s="1221"/>
      <c r="N25" s="1221"/>
      <c r="O25" s="1221"/>
      <c r="P25" s="1222"/>
    </row>
    <row r="26" spans="1:16" s="204" customFormat="1">
      <c r="A26" s="84">
        <v>16</v>
      </c>
      <c r="B26" s="230" t="s">
        <v>709</v>
      </c>
      <c r="C26" s="292">
        <v>2002</v>
      </c>
      <c r="D26" s="291">
        <v>38</v>
      </c>
      <c r="E26" s="224"/>
      <c r="F26" s="225"/>
      <c r="G26" s="1220"/>
      <c r="H26" s="1221"/>
      <c r="I26" s="1221"/>
      <c r="J26" s="1221"/>
      <c r="K26" s="1221"/>
      <c r="L26" s="1221"/>
      <c r="M26" s="1221"/>
      <c r="N26" s="1221"/>
      <c r="O26" s="1221"/>
      <c r="P26" s="1222"/>
    </row>
    <row r="27" spans="1:16" s="204" customFormat="1">
      <c r="A27" s="84">
        <v>17</v>
      </c>
      <c r="B27" s="230" t="s">
        <v>710</v>
      </c>
      <c r="C27" s="292">
        <v>0</v>
      </c>
      <c r="D27" s="291">
        <v>38</v>
      </c>
      <c r="E27" s="224"/>
      <c r="F27" s="225"/>
      <c r="G27" s="1220"/>
      <c r="H27" s="1221"/>
      <c r="I27" s="1221"/>
      <c r="J27" s="1221"/>
      <c r="K27" s="1221"/>
      <c r="L27" s="1221"/>
      <c r="M27" s="1221"/>
      <c r="N27" s="1221"/>
      <c r="O27" s="1221"/>
      <c r="P27" s="1222"/>
    </row>
    <row r="28" spans="1:16" s="204" customFormat="1">
      <c r="A28" s="84">
        <v>18</v>
      </c>
      <c r="B28" s="230" t="s">
        <v>711</v>
      </c>
      <c r="C28" s="292">
        <v>4014</v>
      </c>
      <c r="D28" s="291">
        <v>38</v>
      </c>
      <c r="E28" s="224"/>
      <c r="F28" s="225"/>
      <c r="G28" s="1220"/>
      <c r="H28" s="1221"/>
      <c r="I28" s="1221"/>
      <c r="J28" s="1221"/>
      <c r="K28" s="1221"/>
      <c r="L28" s="1221"/>
      <c r="M28" s="1221"/>
      <c r="N28" s="1221"/>
      <c r="O28" s="1221"/>
      <c r="P28" s="1222"/>
    </row>
    <row r="29" spans="1:16" s="204" customFormat="1">
      <c r="A29" s="84">
        <v>19</v>
      </c>
      <c r="B29" s="230" t="s">
        <v>712</v>
      </c>
      <c r="C29" s="292">
        <v>570</v>
      </c>
      <c r="D29" s="291">
        <v>38</v>
      </c>
      <c r="E29" s="224"/>
      <c r="F29" s="225"/>
      <c r="G29" s="1220"/>
      <c r="H29" s="1221"/>
      <c r="I29" s="1221"/>
      <c r="J29" s="1221"/>
      <c r="K29" s="1221"/>
      <c r="L29" s="1221"/>
      <c r="M29" s="1221"/>
      <c r="N29" s="1221"/>
      <c r="O29" s="1221"/>
      <c r="P29" s="1222"/>
    </row>
    <row r="30" spans="1:16" s="204" customFormat="1">
      <c r="A30" s="84">
        <v>20</v>
      </c>
      <c r="B30" s="230" t="s">
        <v>713</v>
      </c>
      <c r="C30" s="292">
        <v>0</v>
      </c>
      <c r="D30" s="291">
        <v>38</v>
      </c>
      <c r="E30" s="224"/>
      <c r="F30" s="225"/>
      <c r="G30" s="1220"/>
      <c r="H30" s="1221"/>
      <c r="I30" s="1221"/>
      <c r="J30" s="1221"/>
      <c r="K30" s="1221"/>
      <c r="L30" s="1221"/>
      <c r="M30" s="1221"/>
      <c r="N30" s="1221"/>
      <c r="O30" s="1221"/>
      <c r="P30" s="1222"/>
    </row>
    <row r="31" spans="1:16">
      <c r="A31" s="84">
        <v>21</v>
      </c>
      <c r="B31" s="230" t="s">
        <v>714</v>
      </c>
      <c r="C31" s="292">
        <v>0</v>
      </c>
      <c r="D31" s="291">
        <v>38</v>
      </c>
      <c r="E31" s="299"/>
      <c r="F31" s="300"/>
      <c r="G31" s="1220"/>
      <c r="H31" s="1221"/>
      <c r="I31" s="1221"/>
      <c r="J31" s="1221"/>
      <c r="K31" s="1221"/>
      <c r="L31" s="1221"/>
      <c r="M31" s="1221"/>
      <c r="N31" s="1221"/>
      <c r="O31" s="1221"/>
      <c r="P31" s="1222"/>
    </row>
    <row r="32" spans="1:16">
      <c r="A32" s="84">
        <v>22</v>
      </c>
      <c r="B32" s="230" t="s">
        <v>715</v>
      </c>
      <c r="C32" s="292">
        <v>0</v>
      </c>
      <c r="D32" s="291">
        <v>38</v>
      </c>
      <c r="E32" s="299"/>
      <c r="F32" s="300"/>
      <c r="G32" s="1220"/>
      <c r="H32" s="1221"/>
      <c r="I32" s="1221"/>
      <c r="J32" s="1221"/>
      <c r="K32" s="1221"/>
      <c r="L32" s="1221"/>
      <c r="M32" s="1221"/>
      <c r="N32" s="1221"/>
      <c r="O32" s="1221"/>
      <c r="P32" s="1222"/>
    </row>
    <row r="33" spans="1:16">
      <c r="A33" s="84">
        <v>23</v>
      </c>
      <c r="B33" s="230" t="s">
        <v>716</v>
      </c>
      <c r="C33" s="292">
        <v>0</v>
      </c>
      <c r="D33" s="291">
        <v>38</v>
      </c>
      <c r="E33" s="299"/>
      <c r="F33" s="300"/>
      <c r="G33" s="1220"/>
      <c r="H33" s="1221"/>
      <c r="I33" s="1221"/>
      <c r="J33" s="1221"/>
      <c r="K33" s="1221"/>
      <c r="L33" s="1221"/>
      <c r="M33" s="1221"/>
      <c r="N33" s="1221"/>
      <c r="O33" s="1221"/>
      <c r="P33" s="1222"/>
    </row>
    <row r="34" spans="1:16">
      <c r="A34" s="84">
        <v>24</v>
      </c>
      <c r="B34" s="230" t="s">
        <v>717</v>
      </c>
      <c r="C34" s="292">
        <v>5488</v>
      </c>
      <c r="D34" s="291">
        <v>38</v>
      </c>
      <c r="E34" s="299"/>
      <c r="F34" s="300"/>
      <c r="G34" s="1220"/>
      <c r="H34" s="1221"/>
      <c r="I34" s="1221"/>
      <c r="J34" s="1221"/>
      <c r="K34" s="1221"/>
      <c r="L34" s="1221"/>
      <c r="M34" s="1221"/>
      <c r="N34" s="1221"/>
      <c r="O34" s="1221"/>
      <c r="P34" s="1222"/>
    </row>
    <row r="35" spans="1:16">
      <c r="A35" s="84">
        <v>25</v>
      </c>
      <c r="B35" s="230" t="s">
        <v>718</v>
      </c>
      <c r="C35" s="292">
        <v>50770</v>
      </c>
      <c r="D35" s="291">
        <v>38</v>
      </c>
      <c r="E35" s="299"/>
      <c r="F35" s="300"/>
      <c r="G35" s="1220"/>
      <c r="H35" s="1221"/>
      <c r="I35" s="1221"/>
      <c r="J35" s="1221"/>
      <c r="K35" s="1221"/>
      <c r="L35" s="1221"/>
      <c r="M35" s="1221"/>
      <c r="N35" s="1221"/>
      <c r="O35" s="1221"/>
      <c r="P35" s="1222"/>
    </row>
    <row r="36" spans="1:16">
      <c r="A36" s="84">
        <v>26</v>
      </c>
      <c r="B36" s="230" t="s">
        <v>719</v>
      </c>
      <c r="C36" s="292">
        <v>0</v>
      </c>
      <c r="D36" s="291">
        <v>38</v>
      </c>
      <c r="E36" s="299"/>
      <c r="F36" s="300"/>
      <c r="G36" s="1220"/>
      <c r="H36" s="1221"/>
      <c r="I36" s="1221"/>
      <c r="J36" s="1221"/>
      <c r="K36" s="1221"/>
      <c r="L36" s="1221"/>
      <c r="M36" s="1221"/>
      <c r="N36" s="1221"/>
      <c r="O36" s="1221"/>
      <c r="P36" s="1222"/>
    </row>
    <row r="37" spans="1:16">
      <c r="A37" s="84">
        <v>27</v>
      </c>
      <c r="B37" s="230" t="s">
        <v>720</v>
      </c>
      <c r="C37" s="292">
        <v>0</v>
      </c>
      <c r="D37" s="291">
        <v>38</v>
      </c>
      <c r="E37" s="299"/>
      <c r="F37" s="300"/>
      <c r="G37" s="1220"/>
      <c r="H37" s="1221"/>
      <c r="I37" s="1221"/>
      <c r="J37" s="1221"/>
      <c r="K37" s="1221"/>
      <c r="L37" s="1221"/>
      <c r="M37" s="1221"/>
      <c r="N37" s="1221"/>
      <c r="O37" s="1221"/>
      <c r="P37" s="1222"/>
    </row>
    <row r="38" spans="1:16">
      <c r="A38" s="84">
        <v>28</v>
      </c>
      <c r="B38" s="230" t="s">
        <v>721</v>
      </c>
      <c r="C38" s="292">
        <v>17254</v>
      </c>
      <c r="D38" s="291">
        <v>38</v>
      </c>
      <c r="E38" s="299"/>
      <c r="F38" s="300"/>
      <c r="G38" s="1220"/>
      <c r="H38" s="1221"/>
      <c r="I38" s="1221"/>
      <c r="J38" s="1221"/>
      <c r="K38" s="1221"/>
      <c r="L38" s="1221"/>
      <c r="M38" s="1221"/>
      <c r="N38" s="1221"/>
      <c r="O38" s="1221"/>
      <c r="P38" s="1222"/>
    </row>
    <row r="39" spans="1:16">
      <c r="A39" s="84">
        <v>29</v>
      </c>
      <c r="B39" s="230" t="s">
        <v>722</v>
      </c>
      <c r="C39" s="292">
        <v>4192</v>
      </c>
      <c r="D39" s="291">
        <v>38</v>
      </c>
      <c r="E39" s="299"/>
      <c r="F39" s="300"/>
      <c r="G39" s="1220"/>
      <c r="H39" s="1221"/>
      <c r="I39" s="1221"/>
      <c r="J39" s="1221"/>
      <c r="K39" s="1221"/>
      <c r="L39" s="1221"/>
      <c r="M39" s="1221"/>
      <c r="N39" s="1221"/>
      <c r="O39" s="1221"/>
      <c r="P39" s="1222"/>
    </row>
    <row r="40" spans="1:16">
      <c r="A40" s="84">
        <v>30</v>
      </c>
      <c r="B40" s="230" t="s">
        <v>723</v>
      </c>
      <c r="C40" s="292">
        <v>0</v>
      </c>
      <c r="D40" s="291">
        <v>38</v>
      </c>
      <c r="E40" s="299"/>
      <c r="F40" s="300"/>
      <c r="G40" s="1223"/>
      <c r="H40" s="1224"/>
      <c r="I40" s="1224"/>
      <c r="J40" s="1224"/>
      <c r="K40" s="1224"/>
      <c r="L40" s="1224"/>
      <c r="M40" s="1224"/>
      <c r="N40" s="1224"/>
      <c r="O40" s="1224"/>
      <c r="P40" s="1225"/>
    </row>
    <row r="41" spans="1:16">
      <c r="A41" s="429"/>
      <c r="B41" s="406" t="s">
        <v>724</v>
      </c>
      <c r="C41" s="710">
        <f>SUM(C11:C40)</f>
        <v>364625</v>
      </c>
      <c r="D41" s="601">
        <v>38</v>
      </c>
      <c r="E41" s="605"/>
      <c r="F41" s="606"/>
      <c r="G41" s="423">
        <f t="shared" ref="G41:P41" si="0">SUM(G11:G40)</f>
        <v>0</v>
      </c>
      <c r="H41" s="423">
        <f t="shared" si="0"/>
        <v>0</v>
      </c>
      <c r="I41" s="423">
        <f t="shared" si="0"/>
        <v>0</v>
      </c>
      <c r="J41" s="423">
        <f t="shared" si="0"/>
        <v>0</v>
      </c>
      <c r="K41" s="423">
        <f t="shared" si="0"/>
        <v>0</v>
      </c>
      <c r="L41" s="423">
        <f t="shared" si="0"/>
        <v>0</v>
      </c>
      <c r="M41" s="423">
        <f t="shared" si="0"/>
        <v>0</v>
      </c>
      <c r="N41" s="423">
        <f t="shared" si="0"/>
        <v>0</v>
      </c>
      <c r="O41" s="423">
        <f t="shared" si="0"/>
        <v>0</v>
      </c>
      <c r="P41" s="423">
        <f t="shared" si="0"/>
        <v>0</v>
      </c>
    </row>
    <row r="42" spans="1:16">
      <c r="A42" s="201"/>
      <c r="B42" s="201"/>
      <c r="C42" s="201"/>
      <c r="D42" s="201"/>
      <c r="E42" s="201"/>
    </row>
    <row r="43" spans="1:16">
      <c r="A43" s="1195" t="s">
        <v>227</v>
      </c>
      <c r="B43" s="1195"/>
      <c r="C43" s="1195"/>
      <c r="D43" s="1195"/>
    </row>
    <row r="44" spans="1:16">
      <c r="A44" s="202" t="s">
        <v>117</v>
      </c>
      <c r="B44" s="204" t="s">
        <v>191</v>
      </c>
      <c r="C44" s="204"/>
    </row>
    <row r="45" spans="1:16">
      <c r="A45" s="202" t="s">
        <v>147</v>
      </c>
      <c r="B45" s="1195" t="s">
        <v>597</v>
      </c>
      <c r="C45" s="1195"/>
      <c r="D45" s="1195"/>
      <c r="E45" s="1195"/>
    </row>
    <row r="46" spans="1:16">
      <c r="A46" s="204" t="s">
        <v>148</v>
      </c>
      <c r="B46" s="1195" t="s">
        <v>598</v>
      </c>
      <c r="C46" s="1195"/>
      <c r="D46" s="1195"/>
    </row>
    <row r="47" spans="1:16">
      <c r="A47" s="204" t="s">
        <v>164</v>
      </c>
      <c r="B47" s="1195" t="s">
        <v>601</v>
      </c>
      <c r="C47" s="1195"/>
      <c r="D47" s="1195"/>
      <c r="E47" s="1195"/>
      <c r="F47" s="1195"/>
      <c r="G47" s="1195"/>
      <c r="H47" s="1195"/>
      <c r="I47" s="1195"/>
      <c r="J47" s="1195"/>
      <c r="K47" s="1195"/>
      <c r="L47" s="1195"/>
      <c r="M47" s="1195"/>
      <c r="N47" s="1195"/>
      <c r="O47" s="1195"/>
      <c r="P47" s="1195"/>
    </row>
    <row r="48" spans="1:16">
      <c r="A48" s="204" t="s">
        <v>121</v>
      </c>
      <c r="B48" s="204" t="s">
        <v>206</v>
      </c>
      <c r="C48" s="204"/>
    </row>
    <row r="49" spans="1:16">
      <c r="A49" s="204" t="s">
        <v>122</v>
      </c>
      <c r="B49" s="204" t="s">
        <v>225</v>
      </c>
      <c r="C49" s="204"/>
    </row>
    <row r="50" spans="1:16">
      <c r="A50" s="204"/>
      <c r="B50" s="204" t="s">
        <v>226</v>
      </c>
      <c r="C50" s="204"/>
    </row>
    <row r="51" spans="1:16">
      <c r="A51" s="204"/>
      <c r="B51" s="204"/>
      <c r="C51" s="204"/>
    </row>
    <row r="52" spans="1:16">
      <c r="A52" s="204"/>
      <c r="B52" s="204"/>
      <c r="C52" s="204"/>
    </row>
    <row r="53" spans="1:16" ht="12.75" customHeight="1">
      <c r="A53" s="204" t="s">
        <v>11</v>
      </c>
      <c r="D53" s="204"/>
      <c r="E53" s="204"/>
      <c r="H53" s="204"/>
      <c r="I53" s="204"/>
      <c r="J53" s="204"/>
      <c r="K53" s="204"/>
      <c r="L53" s="204"/>
      <c r="M53" s="204"/>
      <c r="N53" s="204"/>
      <c r="O53" s="204"/>
      <c r="P53" s="204"/>
    </row>
    <row r="54" spans="1:16" ht="12.75" customHeight="1">
      <c r="G54" s="204"/>
      <c r="H54" s="1200" t="s">
        <v>13</v>
      </c>
      <c r="I54" s="1200"/>
      <c r="J54" s="1200"/>
      <c r="K54" s="1200"/>
      <c r="L54" s="1200"/>
      <c r="M54" s="1200"/>
      <c r="N54" s="1200"/>
      <c r="O54" s="1200"/>
      <c r="P54" s="1200"/>
    </row>
    <row r="55" spans="1:16" ht="12.75" customHeight="1">
      <c r="G55" s="1200" t="s">
        <v>86</v>
      </c>
      <c r="H55" s="1200"/>
      <c r="I55" s="1200"/>
      <c r="J55" s="1200"/>
      <c r="K55" s="1200"/>
      <c r="L55" s="1200"/>
      <c r="M55" s="1200"/>
      <c r="N55" s="1200"/>
      <c r="O55" s="1200"/>
      <c r="P55" s="1200"/>
    </row>
    <row r="56" spans="1:16">
      <c r="A56" s="204"/>
      <c r="B56" s="204"/>
      <c r="H56" s="204"/>
      <c r="I56" s="204"/>
      <c r="J56" s="204"/>
      <c r="K56" s="204"/>
      <c r="L56" s="204"/>
      <c r="M56" s="204"/>
      <c r="N56" s="204"/>
      <c r="O56" s="204"/>
      <c r="P56" s="204"/>
    </row>
    <row r="58" spans="1:16">
      <c r="A58" s="1202"/>
      <c r="B58" s="1202"/>
      <c r="C58" s="1202"/>
      <c r="D58" s="1202"/>
      <c r="E58" s="1202"/>
      <c r="F58" s="1202"/>
      <c r="G58" s="1202"/>
      <c r="H58" s="1202"/>
      <c r="I58" s="1202"/>
      <c r="J58" s="1202"/>
      <c r="K58" s="1202"/>
      <c r="L58" s="1202"/>
      <c r="M58" s="1202"/>
      <c r="N58" s="1202"/>
      <c r="O58" s="1202"/>
      <c r="P58" s="1202"/>
    </row>
  </sheetData>
  <mergeCells count="21">
    <mergeCell ref="A58:P58"/>
    <mergeCell ref="A43:D43"/>
    <mergeCell ref="B45:E45"/>
    <mergeCell ref="B47:P47"/>
    <mergeCell ref="D10:F10"/>
    <mergeCell ref="B46:D46"/>
    <mergeCell ref="H54:P54"/>
    <mergeCell ref="G55:P55"/>
    <mergeCell ref="G11:P40"/>
    <mergeCell ref="J7:P7"/>
    <mergeCell ref="A8:A9"/>
    <mergeCell ref="D1:G1"/>
    <mergeCell ref="A2:P2"/>
    <mergeCell ref="A3:P3"/>
    <mergeCell ref="A5:P5"/>
    <mergeCell ref="A6:P6"/>
    <mergeCell ref="B8:B9"/>
    <mergeCell ref="C8:C9"/>
    <mergeCell ref="D8:F9"/>
    <mergeCell ref="G8:J8"/>
    <mergeCell ref="K8:P8"/>
  </mergeCells>
  <printOptions horizontalCentered="1"/>
  <pageMargins left="0.70866141732283472" right="0.70866141732283472" top="0.23622047244094491" bottom="0" header="0.31496062992125984" footer="0.31496062992125984"/>
  <pageSetup paperSize="9" scale="74" orientation="landscape" r:id="rId1"/>
  <drawing r:id="rId2"/>
</worksheet>
</file>

<file path=xl/worksheets/sheet61.xml><?xml version="1.0" encoding="utf-8"?>
<worksheet xmlns="http://schemas.openxmlformats.org/spreadsheetml/2006/main" xmlns:r="http://schemas.openxmlformats.org/officeDocument/2006/relationships">
  <sheetPr>
    <pageSetUpPr fitToPage="1"/>
  </sheetPr>
  <dimension ref="A1:P58"/>
  <sheetViews>
    <sheetView zoomScale="90" zoomScaleNormal="90" zoomScaleSheetLayoutView="115" workbookViewId="0">
      <selection activeCell="R33" sqref="R33"/>
    </sheetView>
  </sheetViews>
  <sheetFormatPr defaultRowHeight="12.75"/>
  <cols>
    <col min="1" max="1" width="5.28515625" style="199" customWidth="1"/>
    <col min="2" max="2" width="16.5703125" style="199" customWidth="1"/>
    <col min="3" max="3" width="17.85546875" style="199" customWidth="1"/>
    <col min="4" max="4" width="10.85546875" style="199" customWidth="1"/>
    <col min="5" max="5" width="4.5703125" style="199" customWidth="1"/>
    <col min="6" max="6" width="0.28515625" style="199" hidden="1" customWidth="1"/>
    <col min="7" max="16" width="12.28515625" style="199" customWidth="1"/>
    <col min="17" max="16384" width="9.140625" style="199"/>
  </cols>
  <sheetData>
    <row r="1" spans="1:16" ht="15">
      <c r="D1" s="1201"/>
      <c r="E1" s="1201"/>
      <c r="F1" s="1201"/>
      <c r="G1" s="1201"/>
      <c r="O1" s="652" t="s">
        <v>581</v>
      </c>
    </row>
    <row r="2" spans="1:16" ht="15.75">
      <c r="A2" s="1204" t="s">
        <v>0</v>
      </c>
      <c r="B2" s="1204"/>
      <c r="C2" s="1204"/>
      <c r="D2" s="1204"/>
      <c r="E2" s="1204"/>
      <c r="F2" s="1204"/>
      <c r="G2" s="1204"/>
      <c r="H2" s="1204"/>
      <c r="I2" s="1204"/>
      <c r="J2" s="1204"/>
      <c r="K2" s="1204"/>
      <c r="L2" s="1204"/>
      <c r="M2" s="1204"/>
      <c r="N2" s="1204"/>
      <c r="O2" s="1204"/>
      <c r="P2" s="1204"/>
    </row>
    <row r="3" spans="1:16" ht="20.25">
      <c r="A3" s="1207" t="s">
        <v>822</v>
      </c>
      <c r="B3" s="1207"/>
      <c r="C3" s="1207"/>
      <c r="D3" s="1207"/>
      <c r="E3" s="1207"/>
      <c r="F3" s="1207"/>
      <c r="G3" s="1207"/>
      <c r="H3" s="1207"/>
      <c r="I3" s="1207"/>
      <c r="J3" s="1207"/>
      <c r="K3" s="1207"/>
      <c r="L3" s="1207"/>
      <c r="M3" s="1207"/>
      <c r="N3" s="1207"/>
      <c r="O3" s="1207"/>
      <c r="P3" s="1207"/>
    </row>
    <row r="5" spans="1:16" s="208" customFormat="1" ht="15">
      <c r="A5" s="1209" t="s">
        <v>917</v>
      </c>
      <c r="B5" s="1209"/>
      <c r="C5" s="1209"/>
      <c r="D5" s="1209"/>
      <c r="E5" s="1209"/>
      <c r="F5" s="1209"/>
      <c r="G5" s="1209"/>
      <c r="H5" s="1209"/>
      <c r="I5" s="1209"/>
      <c r="J5" s="1209"/>
      <c r="K5" s="1209"/>
      <c r="L5" s="1209"/>
      <c r="M5" s="1209"/>
      <c r="N5" s="1209"/>
      <c r="O5" s="1209"/>
      <c r="P5" s="1209"/>
    </row>
    <row r="6" spans="1:16">
      <c r="A6" s="1202"/>
      <c r="B6" s="1202"/>
      <c r="C6" s="1202"/>
      <c r="D6" s="1202"/>
      <c r="E6" s="1202"/>
      <c r="F6" s="1202"/>
      <c r="G6" s="1202"/>
      <c r="H6" s="1202"/>
      <c r="I6" s="1202"/>
      <c r="J6" s="1202"/>
      <c r="K6" s="1202"/>
      <c r="L6" s="1202"/>
      <c r="M6" s="1202"/>
      <c r="N6" s="1202"/>
      <c r="O6" s="1202"/>
      <c r="P6" s="1202"/>
    </row>
    <row r="7" spans="1:16">
      <c r="A7" s="1199" t="s">
        <v>693</v>
      </c>
      <c r="B7" s="1199"/>
      <c r="D7" s="206"/>
      <c r="E7" s="206"/>
      <c r="J7" s="1198"/>
      <c r="K7" s="1198"/>
      <c r="L7" s="1198"/>
      <c r="M7" s="1198"/>
      <c r="N7" s="1198"/>
      <c r="O7" s="1198"/>
      <c r="P7" s="1198"/>
    </row>
    <row r="8" spans="1:16" ht="30.75" customHeight="1">
      <c r="A8" s="893" t="s">
        <v>730</v>
      </c>
      <c r="B8" s="893" t="s">
        <v>3</v>
      </c>
      <c r="C8" s="1034" t="s">
        <v>529</v>
      </c>
      <c r="D8" s="960" t="s">
        <v>84</v>
      </c>
      <c r="E8" s="961"/>
      <c r="F8" s="1064"/>
      <c r="G8" s="864" t="s">
        <v>85</v>
      </c>
      <c r="H8" s="865"/>
      <c r="I8" s="865"/>
      <c r="J8" s="866"/>
      <c r="K8" s="893" t="s">
        <v>908</v>
      </c>
      <c r="L8" s="893"/>
      <c r="M8" s="893"/>
      <c r="N8" s="893"/>
      <c r="O8" s="893"/>
      <c r="P8" s="893"/>
    </row>
    <row r="9" spans="1:16" ht="30" customHeight="1">
      <c r="A9" s="893"/>
      <c r="B9" s="893"/>
      <c r="C9" s="1035"/>
      <c r="D9" s="962"/>
      <c r="E9" s="963"/>
      <c r="F9" s="1208"/>
      <c r="G9" s="554" t="s">
        <v>190</v>
      </c>
      <c r="H9" s="554" t="s">
        <v>119</v>
      </c>
      <c r="I9" s="554" t="s">
        <v>120</v>
      </c>
      <c r="J9" s="554" t="s">
        <v>476</v>
      </c>
      <c r="K9" s="621" t="s">
        <v>146</v>
      </c>
      <c r="L9" s="711" t="s">
        <v>946</v>
      </c>
      <c r="M9" s="621" t="s">
        <v>910</v>
      </c>
      <c r="N9" s="621" t="s">
        <v>911</v>
      </c>
      <c r="O9" s="621" t="s">
        <v>912</v>
      </c>
      <c r="P9" s="621" t="s">
        <v>913</v>
      </c>
    </row>
    <row r="10" spans="1:16" s="204" customFormat="1">
      <c r="A10" s="554">
        <v>1</v>
      </c>
      <c r="B10" s="554">
        <v>2</v>
      </c>
      <c r="C10" s="554">
        <v>3</v>
      </c>
      <c r="D10" s="1034">
        <v>4</v>
      </c>
      <c r="E10" s="1034"/>
      <c r="F10" s="893"/>
      <c r="G10" s="554">
        <v>5</v>
      </c>
      <c r="H10" s="554">
        <v>6</v>
      </c>
      <c r="I10" s="554">
        <v>7</v>
      </c>
      <c r="J10" s="554">
        <v>8</v>
      </c>
      <c r="K10" s="621">
        <v>9</v>
      </c>
      <c r="L10" s="621">
        <v>10</v>
      </c>
      <c r="M10" s="621">
        <v>11</v>
      </c>
      <c r="N10" s="621">
        <v>12</v>
      </c>
      <c r="O10" s="621">
        <v>13</v>
      </c>
      <c r="P10" s="621">
        <v>14</v>
      </c>
    </row>
    <row r="11" spans="1:16" s="204" customFormat="1">
      <c r="A11" s="84">
        <v>1</v>
      </c>
      <c r="B11" s="228" t="s">
        <v>694</v>
      </c>
      <c r="C11" s="301">
        <v>12735</v>
      </c>
      <c r="D11" s="301">
        <v>38</v>
      </c>
      <c r="E11" s="302"/>
      <c r="F11" s="302">
        <v>0</v>
      </c>
      <c r="G11" s="1217" t="s">
        <v>966</v>
      </c>
      <c r="H11" s="1218"/>
      <c r="I11" s="1218"/>
      <c r="J11" s="1218"/>
      <c r="K11" s="1218"/>
      <c r="L11" s="1218"/>
      <c r="M11" s="1218"/>
      <c r="N11" s="1218"/>
      <c r="O11" s="1218"/>
      <c r="P11" s="1219"/>
    </row>
    <row r="12" spans="1:16" s="204" customFormat="1">
      <c r="A12" s="84">
        <v>2</v>
      </c>
      <c r="B12" s="228" t="s">
        <v>695</v>
      </c>
      <c r="C12" s="301">
        <v>0</v>
      </c>
      <c r="D12" s="301">
        <v>38</v>
      </c>
      <c r="E12" s="303"/>
      <c r="F12" s="302">
        <v>0</v>
      </c>
      <c r="G12" s="1220"/>
      <c r="H12" s="1221"/>
      <c r="I12" s="1221"/>
      <c r="J12" s="1221"/>
      <c r="K12" s="1221"/>
      <c r="L12" s="1221"/>
      <c r="M12" s="1221"/>
      <c r="N12" s="1221"/>
      <c r="O12" s="1221"/>
      <c r="P12" s="1222"/>
    </row>
    <row r="13" spans="1:16" s="204" customFormat="1">
      <c r="A13" s="84">
        <v>3</v>
      </c>
      <c r="B13" s="228" t="s">
        <v>696</v>
      </c>
      <c r="C13" s="301">
        <v>39988</v>
      </c>
      <c r="D13" s="301">
        <v>38</v>
      </c>
      <c r="E13" s="302"/>
      <c r="F13" s="302">
        <v>0</v>
      </c>
      <c r="G13" s="1220"/>
      <c r="H13" s="1221"/>
      <c r="I13" s="1221"/>
      <c r="J13" s="1221"/>
      <c r="K13" s="1221"/>
      <c r="L13" s="1221"/>
      <c r="M13" s="1221"/>
      <c r="N13" s="1221"/>
      <c r="O13" s="1221"/>
      <c r="P13" s="1222"/>
    </row>
    <row r="14" spans="1:16" s="204" customFormat="1">
      <c r="A14" s="84">
        <v>4</v>
      </c>
      <c r="B14" s="228" t="s">
        <v>697</v>
      </c>
      <c r="C14" s="301">
        <v>0</v>
      </c>
      <c r="D14" s="301">
        <v>38</v>
      </c>
      <c r="E14" s="302"/>
      <c r="F14" s="302">
        <v>0</v>
      </c>
      <c r="G14" s="1220"/>
      <c r="H14" s="1221"/>
      <c r="I14" s="1221"/>
      <c r="J14" s="1221"/>
      <c r="K14" s="1221"/>
      <c r="L14" s="1221"/>
      <c r="M14" s="1221"/>
      <c r="N14" s="1221"/>
      <c r="O14" s="1221"/>
      <c r="P14" s="1222"/>
    </row>
    <row r="15" spans="1:16" s="204" customFormat="1">
      <c r="A15" s="84">
        <v>5</v>
      </c>
      <c r="B15" s="228" t="s">
        <v>698</v>
      </c>
      <c r="C15" s="301">
        <v>84782</v>
      </c>
      <c r="D15" s="301">
        <v>38</v>
      </c>
      <c r="E15" s="303"/>
      <c r="F15" s="302">
        <v>0</v>
      </c>
      <c r="G15" s="1220"/>
      <c r="H15" s="1221"/>
      <c r="I15" s="1221"/>
      <c r="J15" s="1221"/>
      <c r="K15" s="1221"/>
      <c r="L15" s="1221"/>
      <c r="M15" s="1221"/>
      <c r="N15" s="1221"/>
      <c r="O15" s="1221"/>
      <c r="P15" s="1222"/>
    </row>
    <row r="16" spans="1:16" s="204" customFormat="1">
      <c r="A16" s="84">
        <v>6</v>
      </c>
      <c r="B16" s="228" t="s">
        <v>699</v>
      </c>
      <c r="C16" s="301">
        <v>11742</v>
      </c>
      <c r="D16" s="301">
        <v>38</v>
      </c>
      <c r="E16" s="302"/>
      <c r="F16" s="302">
        <v>0</v>
      </c>
      <c r="G16" s="1220"/>
      <c r="H16" s="1221"/>
      <c r="I16" s="1221"/>
      <c r="J16" s="1221"/>
      <c r="K16" s="1221"/>
      <c r="L16" s="1221"/>
      <c r="M16" s="1221"/>
      <c r="N16" s="1221"/>
      <c r="O16" s="1221"/>
      <c r="P16" s="1222"/>
    </row>
    <row r="17" spans="1:16" s="204" customFormat="1">
      <c r="A17" s="84">
        <v>7</v>
      </c>
      <c r="B17" s="228" t="s">
        <v>700</v>
      </c>
      <c r="C17" s="301">
        <v>0</v>
      </c>
      <c r="D17" s="301">
        <v>38</v>
      </c>
      <c r="E17" s="302"/>
      <c r="F17" s="302">
        <v>0</v>
      </c>
      <c r="G17" s="1220"/>
      <c r="H17" s="1221"/>
      <c r="I17" s="1221"/>
      <c r="J17" s="1221"/>
      <c r="K17" s="1221"/>
      <c r="L17" s="1221"/>
      <c r="M17" s="1221"/>
      <c r="N17" s="1221"/>
      <c r="O17" s="1221"/>
      <c r="P17" s="1222"/>
    </row>
    <row r="18" spans="1:16" s="204" customFormat="1">
      <c r="A18" s="84">
        <v>8</v>
      </c>
      <c r="B18" s="228" t="s">
        <v>701</v>
      </c>
      <c r="C18" s="301">
        <v>197</v>
      </c>
      <c r="D18" s="301">
        <v>38</v>
      </c>
      <c r="E18" s="302"/>
      <c r="F18" s="302">
        <v>0</v>
      </c>
      <c r="G18" s="1220"/>
      <c r="H18" s="1221"/>
      <c r="I18" s="1221"/>
      <c r="J18" s="1221"/>
      <c r="K18" s="1221"/>
      <c r="L18" s="1221"/>
      <c r="M18" s="1221"/>
      <c r="N18" s="1221"/>
      <c r="O18" s="1221"/>
      <c r="P18" s="1222"/>
    </row>
    <row r="19" spans="1:16" s="204" customFormat="1">
      <c r="A19" s="84">
        <v>9</v>
      </c>
      <c r="B19" s="228" t="s">
        <v>702</v>
      </c>
      <c r="C19" s="301">
        <v>31692</v>
      </c>
      <c r="D19" s="301">
        <v>38</v>
      </c>
      <c r="E19" s="302"/>
      <c r="F19" s="302">
        <v>0</v>
      </c>
      <c r="G19" s="1220"/>
      <c r="H19" s="1221"/>
      <c r="I19" s="1221"/>
      <c r="J19" s="1221"/>
      <c r="K19" s="1221"/>
      <c r="L19" s="1221"/>
      <c r="M19" s="1221"/>
      <c r="N19" s="1221"/>
      <c r="O19" s="1221"/>
      <c r="P19" s="1222"/>
    </row>
    <row r="20" spans="1:16" s="204" customFormat="1">
      <c r="A20" s="84">
        <v>10</v>
      </c>
      <c r="B20" s="228" t="s">
        <v>703</v>
      </c>
      <c r="C20" s="301">
        <v>0</v>
      </c>
      <c r="D20" s="301">
        <v>38</v>
      </c>
      <c r="E20" s="302"/>
      <c r="F20" s="303">
        <v>0</v>
      </c>
      <c r="G20" s="1220"/>
      <c r="H20" s="1221"/>
      <c r="I20" s="1221"/>
      <c r="J20" s="1221"/>
      <c r="K20" s="1221"/>
      <c r="L20" s="1221"/>
      <c r="M20" s="1221"/>
      <c r="N20" s="1221"/>
      <c r="O20" s="1221"/>
      <c r="P20" s="1222"/>
    </row>
    <row r="21" spans="1:16" s="204" customFormat="1">
      <c r="A21" s="84">
        <v>11</v>
      </c>
      <c r="B21" s="228" t="s">
        <v>704</v>
      </c>
      <c r="C21" s="301">
        <v>0</v>
      </c>
      <c r="D21" s="301">
        <v>38</v>
      </c>
      <c r="E21" s="303"/>
      <c r="F21" s="302">
        <v>0</v>
      </c>
      <c r="G21" s="1220"/>
      <c r="H21" s="1221"/>
      <c r="I21" s="1221"/>
      <c r="J21" s="1221"/>
      <c r="K21" s="1221"/>
      <c r="L21" s="1221"/>
      <c r="M21" s="1221"/>
      <c r="N21" s="1221"/>
      <c r="O21" s="1221"/>
      <c r="P21" s="1222"/>
    </row>
    <row r="22" spans="1:16" s="204" customFormat="1" ht="15" customHeight="1">
      <c r="A22" s="84">
        <v>12</v>
      </c>
      <c r="B22" s="228" t="s">
        <v>705</v>
      </c>
      <c r="C22" s="301">
        <v>0</v>
      </c>
      <c r="D22" s="301">
        <v>38</v>
      </c>
      <c r="E22" s="302"/>
      <c r="F22" s="304">
        <v>0</v>
      </c>
      <c r="G22" s="1220"/>
      <c r="H22" s="1221"/>
      <c r="I22" s="1221"/>
      <c r="J22" s="1221"/>
      <c r="K22" s="1221"/>
      <c r="L22" s="1221"/>
      <c r="M22" s="1221"/>
      <c r="N22" s="1221"/>
      <c r="O22" s="1221"/>
      <c r="P22" s="1222"/>
    </row>
    <row r="23" spans="1:16" s="204" customFormat="1">
      <c r="A23" s="84">
        <v>13</v>
      </c>
      <c r="B23" s="228" t="s">
        <v>706</v>
      </c>
      <c r="C23" s="301">
        <v>142</v>
      </c>
      <c r="D23" s="301">
        <v>38</v>
      </c>
      <c r="E23" s="302"/>
      <c r="F23" s="302">
        <v>0</v>
      </c>
      <c r="G23" s="1220"/>
      <c r="H23" s="1221"/>
      <c r="I23" s="1221"/>
      <c r="J23" s="1221"/>
      <c r="K23" s="1221"/>
      <c r="L23" s="1221"/>
      <c r="M23" s="1221"/>
      <c r="N23" s="1221"/>
      <c r="O23" s="1221"/>
      <c r="P23" s="1222"/>
    </row>
    <row r="24" spans="1:16" s="204" customFormat="1">
      <c r="A24" s="84">
        <v>14</v>
      </c>
      <c r="B24" s="228" t="s">
        <v>707</v>
      </c>
      <c r="C24" s="301">
        <v>0</v>
      </c>
      <c r="D24" s="301">
        <v>38</v>
      </c>
      <c r="E24" s="302"/>
      <c r="F24" s="304">
        <v>0</v>
      </c>
      <c r="G24" s="1220"/>
      <c r="H24" s="1221"/>
      <c r="I24" s="1221"/>
      <c r="J24" s="1221"/>
      <c r="K24" s="1221"/>
      <c r="L24" s="1221"/>
      <c r="M24" s="1221"/>
      <c r="N24" s="1221"/>
      <c r="O24" s="1221"/>
      <c r="P24" s="1222"/>
    </row>
    <row r="25" spans="1:16" s="204" customFormat="1">
      <c r="A25" s="84">
        <v>15</v>
      </c>
      <c r="B25" s="228" t="s">
        <v>708</v>
      </c>
      <c r="C25" s="301">
        <v>9058</v>
      </c>
      <c r="D25" s="301">
        <v>38</v>
      </c>
      <c r="E25" s="302"/>
      <c r="F25" s="302">
        <v>0</v>
      </c>
      <c r="G25" s="1220"/>
      <c r="H25" s="1221"/>
      <c r="I25" s="1221"/>
      <c r="J25" s="1221"/>
      <c r="K25" s="1221"/>
      <c r="L25" s="1221"/>
      <c r="M25" s="1221"/>
      <c r="N25" s="1221"/>
      <c r="O25" s="1221"/>
      <c r="P25" s="1222"/>
    </row>
    <row r="26" spans="1:16" s="204" customFormat="1">
      <c r="A26" s="84">
        <v>16</v>
      </c>
      <c r="B26" s="230" t="s">
        <v>709</v>
      </c>
      <c r="C26" s="301">
        <v>624</v>
      </c>
      <c r="D26" s="301">
        <v>38</v>
      </c>
      <c r="E26" s="302"/>
      <c r="F26" s="305">
        <v>0</v>
      </c>
      <c r="G26" s="1220"/>
      <c r="H26" s="1221"/>
      <c r="I26" s="1221"/>
      <c r="J26" s="1221"/>
      <c r="K26" s="1221"/>
      <c r="L26" s="1221"/>
      <c r="M26" s="1221"/>
      <c r="N26" s="1221"/>
      <c r="O26" s="1221"/>
      <c r="P26" s="1222"/>
    </row>
    <row r="27" spans="1:16" s="204" customFormat="1">
      <c r="A27" s="84">
        <v>17</v>
      </c>
      <c r="B27" s="230" t="s">
        <v>710</v>
      </c>
      <c r="C27" s="301">
        <v>0</v>
      </c>
      <c r="D27" s="301">
        <v>38</v>
      </c>
      <c r="E27" s="302"/>
      <c r="F27" s="302">
        <v>0</v>
      </c>
      <c r="G27" s="1220"/>
      <c r="H27" s="1221"/>
      <c r="I27" s="1221"/>
      <c r="J27" s="1221"/>
      <c r="K27" s="1221"/>
      <c r="L27" s="1221"/>
      <c r="M27" s="1221"/>
      <c r="N27" s="1221"/>
      <c r="O27" s="1221"/>
      <c r="P27" s="1222"/>
    </row>
    <row r="28" spans="1:16" s="204" customFormat="1">
      <c r="A28" s="84">
        <v>18</v>
      </c>
      <c r="B28" s="230" t="s">
        <v>711</v>
      </c>
      <c r="C28" s="301">
        <v>2201</v>
      </c>
      <c r="D28" s="301">
        <v>38</v>
      </c>
      <c r="E28" s="302"/>
      <c r="F28" s="302">
        <v>0</v>
      </c>
      <c r="G28" s="1220"/>
      <c r="H28" s="1221"/>
      <c r="I28" s="1221"/>
      <c r="J28" s="1221"/>
      <c r="K28" s="1221"/>
      <c r="L28" s="1221"/>
      <c r="M28" s="1221"/>
      <c r="N28" s="1221"/>
      <c r="O28" s="1221"/>
      <c r="P28" s="1222"/>
    </row>
    <row r="29" spans="1:16" s="204" customFormat="1">
      <c r="A29" s="84">
        <v>19</v>
      </c>
      <c r="B29" s="230" t="s">
        <v>712</v>
      </c>
      <c r="C29" s="301">
        <v>475</v>
      </c>
      <c r="D29" s="301">
        <v>38</v>
      </c>
      <c r="E29" s="303"/>
      <c r="F29" s="302">
        <v>0</v>
      </c>
      <c r="G29" s="1220"/>
      <c r="H29" s="1221"/>
      <c r="I29" s="1221"/>
      <c r="J29" s="1221"/>
      <c r="K29" s="1221"/>
      <c r="L29" s="1221"/>
      <c r="M29" s="1221"/>
      <c r="N29" s="1221"/>
      <c r="O29" s="1221"/>
      <c r="P29" s="1222"/>
    </row>
    <row r="30" spans="1:16" s="204" customFormat="1">
      <c r="A30" s="84">
        <v>20</v>
      </c>
      <c r="B30" s="230" t="s">
        <v>713</v>
      </c>
      <c r="C30" s="301">
        <v>0</v>
      </c>
      <c r="D30" s="301">
        <v>38</v>
      </c>
      <c r="E30" s="302"/>
      <c r="F30" s="302">
        <v>0</v>
      </c>
      <c r="G30" s="1220"/>
      <c r="H30" s="1221"/>
      <c r="I30" s="1221"/>
      <c r="J30" s="1221"/>
      <c r="K30" s="1221"/>
      <c r="L30" s="1221"/>
      <c r="M30" s="1221"/>
      <c r="N30" s="1221"/>
      <c r="O30" s="1221"/>
      <c r="P30" s="1222"/>
    </row>
    <row r="31" spans="1:16">
      <c r="A31" s="84">
        <v>21</v>
      </c>
      <c r="B31" s="230" t="s">
        <v>714</v>
      </c>
      <c r="C31" s="301">
        <v>0</v>
      </c>
      <c r="D31" s="301">
        <v>38</v>
      </c>
      <c r="E31" s="302"/>
      <c r="F31" s="302">
        <v>0</v>
      </c>
      <c r="G31" s="1220"/>
      <c r="H31" s="1221"/>
      <c r="I31" s="1221"/>
      <c r="J31" s="1221"/>
      <c r="K31" s="1221"/>
      <c r="L31" s="1221"/>
      <c r="M31" s="1221"/>
      <c r="N31" s="1221"/>
      <c r="O31" s="1221"/>
      <c r="P31" s="1222"/>
    </row>
    <row r="32" spans="1:16">
      <c r="A32" s="84">
        <v>22</v>
      </c>
      <c r="B32" s="230" t="s">
        <v>715</v>
      </c>
      <c r="C32" s="301">
        <v>0</v>
      </c>
      <c r="D32" s="301">
        <v>38</v>
      </c>
      <c r="E32" s="302"/>
      <c r="F32" s="302">
        <v>0</v>
      </c>
      <c r="G32" s="1220"/>
      <c r="H32" s="1221"/>
      <c r="I32" s="1221"/>
      <c r="J32" s="1221"/>
      <c r="K32" s="1221"/>
      <c r="L32" s="1221"/>
      <c r="M32" s="1221"/>
      <c r="N32" s="1221"/>
      <c r="O32" s="1221"/>
      <c r="P32" s="1222"/>
    </row>
    <row r="33" spans="1:16">
      <c r="A33" s="84">
        <v>23</v>
      </c>
      <c r="B33" s="230" t="s">
        <v>716</v>
      </c>
      <c r="C33" s="301">
        <v>0</v>
      </c>
      <c r="D33" s="301">
        <v>38</v>
      </c>
      <c r="E33" s="302"/>
      <c r="F33" s="302">
        <v>0</v>
      </c>
      <c r="G33" s="1220"/>
      <c r="H33" s="1221"/>
      <c r="I33" s="1221"/>
      <c r="J33" s="1221"/>
      <c r="K33" s="1221"/>
      <c r="L33" s="1221"/>
      <c r="M33" s="1221"/>
      <c r="N33" s="1221"/>
      <c r="O33" s="1221"/>
      <c r="P33" s="1222"/>
    </row>
    <row r="34" spans="1:16">
      <c r="A34" s="84">
        <v>24</v>
      </c>
      <c r="B34" s="230" t="s">
        <v>717</v>
      </c>
      <c r="C34" s="301">
        <v>3522</v>
      </c>
      <c r="D34" s="301">
        <v>38</v>
      </c>
      <c r="E34" s="302"/>
      <c r="F34" s="302">
        <v>0</v>
      </c>
      <c r="G34" s="1220"/>
      <c r="H34" s="1221"/>
      <c r="I34" s="1221"/>
      <c r="J34" s="1221"/>
      <c r="K34" s="1221"/>
      <c r="L34" s="1221"/>
      <c r="M34" s="1221"/>
      <c r="N34" s="1221"/>
      <c r="O34" s="1221"/>
      <c r="P34" s="1222"/>
    </row>
    <row r="35" spans="1:16">
      <c r="A35" s="84">
        <v>25</v>
      </c>
      <c r="B35" s="230" t="s">
        <v>718</v>
      </c>
      <c r="C35" s="301">
        <v>37868</v>
      </c>
      <c r="D35" s="301">
        <v>38</v>
      </c>
      <c r="E35" s="302"/>
      <c r="F35" s="302">
        <v>0</v>
      </c>
      <c r="G35" s="1220"/>
      <c r="H35" s="1221"/>
      <c r="I35" s="1221"/>
      <c r="J35" s="1221"/>
      <c r="K35" s="1221"/>
      <c r="L35" s="1221"/>
      <c r="M35" s="1221"/>
      <c r="N35" s="1221"/>
      <c r="O35" s="1221"/>
      <c r="P35" s="1222"/>
    </row>
    <row r="36" spans="1:16">
      <c r="A36" s="84">
        <v>26</v>
      </c>
      <c r="B36" s="230" t="s">
        <v>719</v>
      </c>
      <c r="C36" s="301">
        <v>0</v>
      </c>
      <c r="D36" s="301">
        <v>38</v>
      </c>
      <c r="E36" s="302"/>
      <c r="F36" s="302">
        <v>0</v>
      </c>
      <c r="G36" s="1220"/>
      <c r="H36" s="1221"/>
      <c r="I36" s="1221"/>
      <c r="J36" s="1221"/>
      <c r="K36" s="1221"/>
      <c r="L36" s="1221"/>
      <c r="M36" s="1221"/>
      <c r="N36" s="1221"/>
      <c r="O36" s="1221"/>
      <c r="P36" s="1222"/>
    </row>
    <row r="37" spans="1:16">
      <c r="A37" s="84">
        <v>27</v>
      </c>
      <c r="B37" s="230" t="s">
        <v>720</v>
      </c>
      <c r="C37" s="301">
        <v>0</v>
      </c>
      <c r="D37" s="301">
        <v>38</v>
      </c>
      <c r="E37" s="302"/>
      <c r="F37" s="302">
        <v>0</v>
      </c>
      <c r="G37" s="1220"/>
      <c r="H37" s="1221"/>
      <c r="I37" s="1221"/>
      <c r="J37" s="1221"/>
      <c r="K37" s="1221"/>
      <c r="L37" s="1221"/>
      <c r="M37" s="1221"/>
      <c r="N37" s="1221"/>
      <c r="O37" s="1221"/>
      <c r="P37" s="1222"/>
    </row>
    <row r="38" spans="1:16">
      <c r="A38" s="84">
        <v>28</v>
      </c>
      <c r="B38" s="230" t="s">
        <v>721</v>
      </c>
      <c r="C38" s="301">
        <v>10957</v>
      </c>
      <c r="D38" s="301">
        <v>38</v>
      </c>
      <c r="E38" s="302"/>
      <c r="F38" s="302">
        <v>0</v>
      </c>
      <c r="G38" s="1220"/>
      <c r="H38" s="1221"/>
      <c r="I38" s="1221"/>
      <c r="J38" s="1221"/>
      <c r="K38" s="1221"/>
      <c r="L38" s="1221"/>
      <c r="M38" s="1221"/>
      <c r="N38" s="1221"/>
      <c r="O38" s="1221"/>
      <c r="P38" s="1222"/>
    </row>
    <row r="39" spans="1:16">
      <c r="A39" s="84">
        <v>29</v>
      </c>
      <c r="B39" s="230" t="s">
        <v>722</v>
      </c>
      <c r="C39" s="301">
        <v>2800</v>
      </c>
      <c r="D39" s="301">
        <v>38</v>
      </c>
      <c r="E39" s="302"/>
      <c r="F39" s="302">
        <v>0</v>
      </c>
      <c r="G39" s="1220"/>
      <c r="H39" s="1221"/>
      <c r="I39" s="1221"/>
      <c r="J39" s="1221"/>
      <c r="K39" s="1221"/>
      <c r="L39" s="1221"/>
      <c r="M39" s="1221"/>
      <c r="N39" s="1221"/>
      <c r="O39" s="1221"/>
      <c r="P39" s="1222"/>
    </row>
    <row r="40" spans="1:16">
      <c r="A40" s="84">
        <v>30</v>
      </c>
      <c r="B40" s="230" t="s">
        <v>723</v>
      </c>
      <c r="C40" s="301">
        <v>0</v>
      </c>
      <c r="D40" s="301">
        <v>38</v>
      </c>
      <c r="E40" s="302"/>
      <c r="F40" s="302">
        <v>0</v>
      </c>
      <c r="G40" s="1223"/>
      <c r="H40" s="1224"/>
      <c r="I40" s="1224"/>
      <c r="J40" s="1224"/>
      <c r="K40" s="1224"/>
      <c r="L40" s="1224"/>
      <c r="M40" s="1224"/>
      <c r="N40" s="1224"/>
      <c r="O40" s="1224"/>
      <c r="P40" s="1225"/>
    </row>
    <row r="41" spans="1:16">
      <c r="A41" s="429"/>
      <c r="B41" s="406" t="s">
        <v>724</v>
      </c>
      <c r="C41" s="607">
        <f>SUM(C11:C40)</f>
        <v>248783</v>
      </c>
      <c r="D41" s="712">
        <v>38</v>
      </c>
      <c r="E41" s="608"/>
      <c r="F41" s="608">
        <f t="shared" ref="F41:P41" si="0">SUM(F11:F40)</f>
        <v>0</v>
      </c>
      <c r="G41" s="423">
        <f t="shared" si="0"/>
        <v>0</v>
      </c>
      <c r="H41" s="423">
        <f t="shared" si="0"/>
        <v>0</v>
      </c>
      <c r="I41" s="423">
        <f t="shared" si="0"/>
        <v>0</v>
      </c>
      <c r="J41" s="423">
        <f t="shared" si="0"/>
        <v>0</v>
      </c>
      <c r="K41" s="423">
        <f t="shared" si="0"/>
        <v>0</v>
      </c>
      <c r="L41" s="423">
        <f t="shared" si="0"/>
        <v>0</v>
      </c>
      <c r="M41" s="423">
        <f t="shared" si="0"/>
        <v>0</v>
      </c>
      <c r="N41" s="423">
        <f t="shared" si="0"/>
        <v>0</v>
      </c>
      <c r="O41" s="423">
        <f t="shared" si="0"/>
        <v>0</v>
      </c>
      <c r="P41" s="423">
        <f t="shared" si="0"/>
        <v>0</v>
      </c>
    </row>
    <row r="42" spans="1:16">
      <c r="A42" s="201"/>
      <c r="B42" s="201"/>
      <c r="C42" s="201"/>
      <c r="D42" s="201"/>
      <c r="E42" s="201"/>
    </row>
    <row r="43" spans="1:16">
      <c r="A43" s="1195" t="s">
        <v>227</v>
      </c>
      <c r="B43" s="1195"/>
      <c r="C43" s="1195"/>
      <c r="D43" s="1195"/>
    </row>
    <row r="44" spans="1:16">
      <c r="A44" s="202" t="s">
        <v>117</v>
      </c>
      <c r="B44" s="204" t="s">
        <v>191</v>
      </c>
      <c r="C44" s="204"/>
    </row>
    <row r="45" spans="1:16">
      <c r="A45" s="202" t="s">
        <v>147</v>
      </c>
      <c r="B45" s="1195" t="s">
        <v>597</v>
      </c>
      <c r="C45" s="1195"/>
      <c r="D45" s="1195"/>
      <c r="E45" s="1195"/>
    </row>
    <row r="46" spans="1:16">
      <c r="A46" s="204" t="s">
        <v>148</v>
      </c>
      <c r="B46" s="1195" t="s">
        <v>598</v>
      </c>
      <c r="C46" s="1195"/>
      <c r="D46" s="1195"/>
    </row>
    <row r="47" spans="1:16">
      <c r="A47" s="204" t="s">
        <v>164</v>
      </c>
      <c r="B47" s="1195" t="s">
        <v>600</v>
      </c>
      <c r="C47" s="1195"/>
      <c r="D47" s="1195"/>
      <c r="E47" s="1195"/>
      <c r="F47" s="1195"/>
      <c r="G47" s="1195"/>
      <c r="H47" s="1195"/>
      <c r="I47" s="1195"/>
      <c r="J47" s="1195"/>
      <c r="K47" s="1195"/>
      <c r="L47" s="1195"/>
      <c r="M47" s="1195"/>
      <c r="N47" s="1195"/>
      <c r="O47" s="1195"/>
      <c r="P47" s="1195"/>
    </row>
    <row r="48" spans="1:16">
      <c r="A48" s="204" t="s">
        <v>121</v>
      </c>
      <c r="B48" s="204" t="s">
        <v>206</v>
      </c>
      <c r="C48" s="204"/>
    </row>
    <row r="49" spans="1:16">
      <c r="A49" s="204" t="s">
        <v>122</v>
      </c>
      <c r="B49" s="204" t="s">
        <v>225</v>
      </c>
      <c r="C49" s="204"/>
    </row>
    <row r="50" spans="1:16">
      <c r="A50" s="204"/>
      <c r="B50" s="204" t="s">
        <v>226</v>
      </c>
      <c r="C50" s="204"/>
    </row>
    <row r="51" spans="1:16">
      <c r="A51" s="204"/>
      <c r="B51" s="204"/>
      <c r="C51" s="204"/>
    </row>
    <row r="52" spans="1:16">
      <c r="A52" s="204"/>
      <c r="B52" s="204"/>
      <c r="C52" s="204"/>
    </row>
    <row r="53" spans="1:16" ht="12.75" customHeight="1">
      <c r="A53" s="204" t="s">
        <v>11</v>
      </c>
      <c r="D53" s="204"/>
      <c r="E53" s="204"/>
      <c r="H53" s="204"/>
      <c r="I53" s="204"/>
      <c r="J53" s="204"/>
      <c r="K53" s="204"/>
      <c r="L53" s="204"/>
      <c r="M53" s="204"/>
      <c r="N53" s="204"/>
      <c r="O53" s="204"/>
      <c r="P53" s="204"/>
    </row>
    <row r="54" spans="1:16" ht="12.75" customHeight="1">
      <c r="G54" s="204"/>
      <c r="H54" s="1200" t="s">
        <v>13</v>
      </c>
      <c r="I54" s="1200"/>
      <c r="J54" s="1200"/>
      <c r="K54" s="1200"/>
      <c r="L54" s="1200"/>
      <c r="M54" s="1200"/>
      <c r="N54" s="1200"/>
      <c r="O54" s="1200"/>
      <c r="P54" s="1200"/>
    </row>
    <row r="55" spans="1:16" ht="12.75" customHeight="1">
      <c r="G55" s="1200" t="s">
        <v>86</v>
      </c>
      <c r="H55" s="1200"/>
      <c r="I55" s="1200"/>
      <c r="J55" s="1200"/>
      <c r="K55" s="1200"/>
      <c r="L55" s="1200"/>
      <c r="M55" s="1200"/>
      <c r="N55" s="1200"/>
      <c r="O55" s="1200"/>
      <c r="P55" s="1200"/>
    </row>
    <row r="56" spans="1:16">
      <c r="A56" s="204"/>
      <c r="B56" s="204"/>
      <c r="H56" s="204"/>
      <c r="I56" s="204"/>
      <c r="J56" s="204"/>
      <c r="K56" s="204"/>
      <c r="L56" s="204"/>
      <c r="M56" s="204"/>
      <c r="N56" s="204"/>
      <c r="O56" s="204"/>
      <c r="P56" s="204"/>
    </row>
    <row r="58" spans="1:16">
      <c r="A58" s="1202"/>
      <c r="B58" s="1202"/>
      <c r="C58" s="1202"/>
      <c r="D58" s="1202"/>
      <c r="E58" s="1202"/>
      <c r="F58" s="1202"/>
      <c r="G58" s="1202"/>
      <c r="H58" s="1202"/>
      <c r="I58" s="1202"/>
      <c r="J58" s="1202"/>
      <c r="K58" s="1202"/>
      <c r="L58" s="1202"/>
      <c r="M58" s="1202"/>
      <c r="N58" s="1202"/>
      <c r="O58" s="1202"/>
      <c r="P58" s="1202"/>
    </row>
  </sheetData>
  <mergeCells count="22">
    <mergeCell ref="A58:P58"/>
    <mergeCell ref="A43:D43"/>
    <mergeCell ref="B45:E45"/>
    <mergeCell ref="B47:P47"/>
    <mergeCell ref="D10:F10"/>
    <mergeCell ref="B46:D46"/>
    <mergeCell ref="H54:P54"/>
    <mergeCell ref="G55:P55"/>
    <mergeCell ref="G11:P40"/>
    <mergeCell ref="K8:P8"/>
    <mergeCell ref="A7:B7"/>
    <mergeCell ref="J7:P7"/>
    <mergeCell ref="A8:A9"/>
    <mergeCell ref="D1:G1"/>
    <mergeCell ref="A2:P2"/>
    <mergeCell ref="A3:P3"/>
    <mergeCell ref="A5:P5"/>
    <mergeCell ref="A6:P6"/>
    <mergeCell ref="B8:B9"/>
    <mergeCell ref="C8:C9"/>
    <mergeCell ref="D8:F9"/>
    <mergeCell ref="G8:J8"/>
  </mergeCells>
  <printOptions horizontalCentered="1"/>
  <pageMargins left="0.70866141732283472" right="0.70866141732283472" top="0.23622047244094491" bottom="0" header="0.31496062992125984" footer="0.31496062992125984"/>
  <pageSetup paperSize="9" scale="75" orientation="landscape" r:id="rId1"/>
  <drawing r:id="rId2"/>
</worksheet>
</file>

<file path=xl/worksheets/sheet62.xml><?xml version="1.0" encoding="utf-8"?>
<worksheet xmlns="http://schemas.openxmlformats.org/spreadsheetml/2006/main" xmlns:r="http://schemas.openxmlformats.org/officeDocument/2006/relationships">
  <sheetPr>
    <pageSetUpPr fitToPage="1"/>
  </sheetPr>
  <dimension ref="A1:T46"/>
  <sheetViews>
    <sheetView topLeftCell="A4" zoomScale="80" zoomScaleNormal="80" zoomScaleSheetLayoutView="115" workbookViewId="0">
      <selection activeCell="H42" sqref="H42"/>
    </sheetView>
  </sheetViews>
  <sheetFormatPr defaultRowHeight="15"/>
  <cols>
    <col min="1" max="1" width="7.28515625" style="60" customWidth="1"/>
    <col min="2" max="2" width="17" style="60" customWidth="1"/>
    <col min="3" max="4" width="8.5703125" style="60" customWidth="1"/>
    <col min="5" max="5" width="8.7109375" style="60" customWidth="1"/>
    <col min="6" max="6" width="8.5703125" style="60" customWidth="1"/>
    <col min="7" max="7" width="9.7109375" style="60" customWidth="1"/>
    <col min="8" max="8" width="10.28515625" style="60" customWidth="1"/>
    <col min="9" max="9" width="9.7109375" style="60" customWidth="1"/>
    <col min="10" max="10" width="9.28515625" style="60" customWidth="1"/>
    <col min="11" max="11" width="7" style="60" customWidth="1"/>
    <col min="12" max="12" width="7.28515625" style="60" customWidth="1"/>
    <col min="13" max="13" width="7.42578125" style="60" customWidth="1"/>
    <col min="14" max="14" width="7.85546875" style="60" customWidth="1"/>
    <col min="15" max="15" width="11.42578125" style="60" customWidth="1"/>
    <col min="16" max="16" width="12.28515625" style="60" customWidth="1"/>
    <col min="17" max="17" width="11.5703125" style="60" customWidth="1"/>
    <col min="18" max="18" width="19.28515625" style="60" customWidth="1"/>
    <col min="19" max="19" width="9" style="60" customWidth="1"/>
    <col min="20" max="20" width="9.140625" style="60" hidden="1" customWidth="1"/>
    <col min="21" max="16384" width="9.140625" style="60"/>
  </cols>
  <sheetData>
    <row r="1" spans="1:20" s="13" customFormat="1" ht="15.75">
      <c r="G1" s="908" t="s">
        <v>0</v>
      </c>
      <c r="H1" s="908"/>
      <c r="I1" s="908"/>
      <c r="J1" s="908"/>
      <c r="K1" s="908"/>
      <c r="L1" s="908"/>
      <c r="M1" s="908"/>
      <c r="N1" s="32"/>
      <c r="O1" s="32"/>
      <c r="R1" s="1065" t="s">
        <v>582</v>
      </c>
      <c r="S1" s="1065"/>
    </row>
    <row r="2" spans="1:20" s="13" customFormat="1" ht="20.25">
      <c r="B2" s="104"/>
      <c r="E2" s="909" t="s">
        <v>822</v>
      </c>
      <c r="F2" s="909"/>
      <c r="G2" s="909"/>
      <c r="H2" s="909"/>
      <c r="I2" s="909"/>
      <c r="J2" s="909"/>
      <c r="K2" s="909"/>
      <c r="L2" s="909"/>
      <c r="M2" s="909"/>
      <c r="N2" s="909"/>
      <c r="O2" s="909"/>
    </row>
    <row r="3" spans="1:20" ht="18">
      <c r="B3" s="1226" t="s">
        <v>918</v>
      </c>
      <c r="C3" s="1226"/>
      <c r="D3" s="1226"/>
      <c r="E3" s="1226"/>
      <c r="F3" s="1226"/>
      <c r="G3" s="1226"/>
      <c r="H3" s="1226"/>
      <c r="I3" s="1226"/>
      <c r="J3" s="1226"/>
      <c r="K3" s="1226"/>
      <c r="L3" s="1226"/>
      <c r="M3" s="1226"/>
      <c r="N3" s="1226"/>
      <c r="O3" s="1226"/>
      <c r="P3" s="1226"/>
      <c r="Q3" s="1226"/>
      <c r="R3" s="1226"/>
      <c r="S3" s="1226"/>
      <c r="T3" s="1226"/>
    </row>
    <row r="4" spans="1:20">
      <c r="C4" s="61"/>
      <c r="D4" s="61"/>
      <c r="E4" s="61"/>
      <c r="F4" s="61"/>
      <c r="G4" s="61"/>
      <c r="H4" s="61"/>
      <c r="M4" s="61"/>
      <c r="N4" s="61"/>
      <c r="O4" s="61"/>
      <c r="P4" s="61"/>
      <c r="Q4" s="61"/>
      <c r="R4" s="61"/>
      <c r="S4" s="61"/>
      <c r="T4" s="61"/>
    </row>
    <row r="5" spans="1:20">
      <c r="A5" s="1092" t="s">
        <v>693</v>
      </c>
      <c r="B5" s="1092"/>
    </row>
    <row r="6" spans="1:20">
      <c r="B6" s="63"/>
    </row>
    <row r="7" spans="1:20" s="64" customFormat="1" ht="42" customHeight="1">
      <c r="A7" s="893" t="s">
        <v>2</v>
      </c>
      <c r="B7" s="1227" t="s">
        <v>3</v>
      </c>
      <c r="C7" s="1232" t="s">
        <v>265</v>
      </c>
      <c r="D7" s="1232"/>
      <c r="E7" s="1232"/>
      <c r="F7" s="1232"/>
      <c r="G7" s="1229" t="s">
        <v>919</v>
      </c>
      <c r="H7" s="1230"/>
      <c r="I7" s="1230"/>
      <c r="J7" s="1233"/>
      <c r="K7" s="1229" t="s">
        <v>221</v>
      </c>
      <c r="L7" s="1230"/>
      <c r="M7" s="1230"/>
      <c r="N7" s="1233"/>
      <c r="O7" s="1229" t="s">
        <v>108</v>
      </c>
      <c r="P7" s="1230"/>
      <c r="Q7" s="1230"/>
      <c r="R7" s="1231"/>
    </row>
    <row r="8" spans="1:20" s="65" customFormat="1" ht="25.5">
      <c r="A8" s="893"/>
      <c r="B8" s="1228"/>
      <c r="C8" s="563" t="s">
        <v>94</v>
      </c>
      <c r="D8" s="563" t="s">
        <v>98</v>
      </c>
      <c r="E8" s="563" t="s">
        <v>99</v>
      </c>
      <c r="F8" s="563" t="s">
        <v>18</v>
      </c>
      <c r="G8" s="563" t="s">
        <v>94</v>
      </c>
      <c r="H8" s="563" t="s">
        <v>98</v>
      </c>
      <c r="I8" s="563" t="s">
        <v>99</v>
      </c>
      <c r="J8" s="563" t="s">
        <v>18</v>
      </c>
      <c r="K8" s="563" t="s">
        <v>94</v>
      </c>
      <c r="L8" s="563" t="s">
        <v>98</v>
      </c>
      <c r="M8" s="563" t="s">
        <v>99</v>
      </c>
      <c r="N8" s="563" t="s">
        <v>18</v>
      </c>
      <c r="O8" s="563" t="s">
        <v>153</v>
      </c>
      <c r="P8" s="563" t="s">
        <v>154</v>
      </c>
      <c r="Q8" s="565" t="s">
        <v>155</v>
      </c>
      <c r="R8" s="563" t="s">
        <v>156</v>
      </c>
      <c r="S8" s="97"/>
    </row>
    <row r="9" spans="1:20" s="126" customFormat="1" ht="16.149999999999999" customHeight="1">
      <c r="A9" s="554">
        <v>1</v>
      </c>
      <c r="B9" s="564">
        <v>2</v>
      </c>
      <c r="C9" s="563">
        <v>3</v>
      </c>
      <c r="D9" s="563">
        <v>4</v>
      </c>
      <c r="E9" s="563">
        <v>5</v>
      </c>
      <c r="F9" s="563">
        <v>6</v>
      </c>
      <c r="G9" s="563">
        <v>7</v>
      </c>
      <c r="H9" s="563">
        <v>8</v>
      </c>
      <c r="I9" s="563">
        <v>9</v>
      </c>
      <c r="J9" s="563">
        <v>10</v>
      </c>
      <c r="K9" s="563">
        <v>11</v>
      </c>
      <c r="L9" s="563">
        <v>12</v>
      </c>
      <c r="M9" s="563">
        <v>13</v>
      </c>
      <c r="N9" s="563">
        <v>14</v>
      </c>
      <c r="O9" s="563">
        <v>15</v>
      </c>
      <c r="P9" s="563">
        <v>16</v>
      </c>
      <c r="Q9" s="563">
        <v>17</v>
      </c>
      <c r="R9" s="564">
        <v>18</v>
      </c>
    </row>
    <row r="10" spans="1:20" s="126" customFormat="1" ht="16.149999999999999" customHeight="1">
      <c r="A10" s="84">
        <v>1</v>
      </c>
      <c r="B10" s="228" t="s">
        <v>694</v>
      </c>
      <c r="C10" s="518">
        <v>1563</v>
      </c>
      <c r="D10" s="518">
        <v>97</v>
      </c>
      <c r="E10" s="518">
        <v>0</v>
      </c>
      <c r="F10" s="518">
        <f>E10+D10+C10</f>
        <v>1660</v>
      </c>
      <c r="G10" s="318">
        <v>2045</v>
      </c>
      <c r="H10" s="318">
        <v>0</v>
      </c>
      <c r="I10" s="318">
        <v>0</v>
      </c>
      <c r="J10" s="318">
        <f>I10+H10+G10</f>
        <v>2045</v>
      </c>
      <c r="K10" s="318">
        <v>329</v>
      </c>
      <c r="L10" s="318">
        <v>0</v>
      </c>
      <c r="M10" s="318">
        <v>0</v>
      </c>
      <c r="N10" s="318">
        <f>K10+L10+M10</f>
        <v>329</v>
      </c>
      <c r="O10" s="518">
        <v>0</v>
      </c>
      <c r="P10" s="518">
        <v>0</v>
      </c>
      <c r="Q10" s="518">
        <v>0</v>
      </c>
      <c r="R10" s="516">
        <v>0</v>
      </c>
    </row>
    <row r="11" spans="1:20" s="126" customFormat="1" ht="16.149999999999999" customHeight="1">
      <c r="A11" s="84">
        <v>2</v>
      </c>
      <c r="B11" s="228" t="s">
        <v>695</v>
      </c>
      <c r="C11" s="518">
        <v>2441</v>
      </c>
      <c r="D11" s="518">
        <v>458</v>
      </c>
      <c r="E11" s="518">
        <v>0</v>
      </c>
      <c r="F11" s="518">
        <f t="shared" ref="F11:F39" si="0">E11+D11+C11</f>
        <v>2899</v>
      </c>
      <c r="G11" s="318">
        <v>2797</v>
      </c>
      <c r="H11" s="318">
        <v>355</v>
      </c>
      <c r="I11" s="318">
        <v>0</v>
      </c>
      <c r="J11" s="318">
        <f t="shared" ref="J11:J39" si="1">I11+H11+G11</f>
        <v>3152</v>
      </c>
      <c r="K11" s="318">
        <v>351</v>
      </c>
      <c r="L11" s="318">
        <v>0</v>
      </c>
      <c r="M11" s="318">
        <v>0</v>
      </c>
      <c r="N11" s="318">
        <f t="shared" ref="N11:N39" si="2">K11+L11+M11</f>
        <v>351</v>
      </c>
      <c r="O11" s="518">
        <v>0</v>
      </c>
      <c r="P11" s="518">
        <v>0</v>
      </c>
      <c r="Q11" s="518">
        <v>0</v>
      </c>
      <c r="R11" s="516">
        <v>0</v>
      </c>
    </row>
    <row r="12" spans="1:20" s="126" customFormat="1" ht="16.149999999999999" customHeight="1">
      <c r="A12" s="84">
        <v>3</v>
      </c>
      <c r="B12" s="228" t="s">
        <v>696</v>
      </c>
      <c r="C12" s="518">
        <v>1727</v>
      </c>
      <c r="D12" s="518">
        <v>97</v>
      </c>
      <c r="E12" s="518">
        <v>0</v>
      </c>
      <c r="F12" s="518">
        <f t="shared" si="0"/>
        <v>1824</v>
      </c>
      <c r="G12" s="318">
        <v>2323</v>
      </c>
      <c r="H12" s="318">
        <v>0</v>
      </c>
      <c r="I12" s="318">
        <v>0</v>
      </c>
      <c r="J12" s="318">
        <f t="shared" si="1"/>
        <v>2323</v>
      </c>
      <c r="K12" s="318">
        <v>240</v>
      </c>
      <c r="L12" s="318">
        <v>0</v>
      </c>
      <c r="M12" s="318">
        <v>0</v>
      </c>
      <c r="N12" s="318">
        <f t="shared" si="2"/>
        <v>240</v>
      </c>
      <c r="O12" s="518">
        <v>0</v>
      </c>
      <c r="P12" s="518">
        <v>0</v>
      </c>
      <c r="Q12" s="518">
        <v>0</v>
      </c>
      <c r="R12" s="516">
        <v>0</v>
      </c>
    </row>
    <row r="13" spans="1:20" s="126" customFormat="1" ht="16.149999999999999" customHeight="1">
      <c r="A13" s="84">
        <v>4</v>
      </c>
      <c r="B13" s="228" t="s">
        <v>697</v>
      </c>
      <c r="C13" s="518">
        <v>1729</v>
      </c>
      <c r="D13" s="518">
        <v>192</v>
      </c>
      <c r="E13" s="518">
        <v>0</v>
      </c>
      <c r="F13" s="518">
        <f t="shared" si="0"/>
        <v>1921</v>
      </c>
      <c r="G13" s="318">
        <v>2054</v>
      </c>
      <c r="H13" s="318">
        <v>190</v>
      </c>
      <c r="I13" s="318">
        <v>0</v>
      </c>
      <c r="J13" s="318">
        <f t="shared" si="1"/>
        <v>2244</v>
      </c>
      <c r="K13" s="318">
        <v>276</v>
      </c>
      <c r="L13" s="318">
        <v>0</v>
      </c>
      <c r="M13" s="318">
        <v>0</v>
      </c>
      <c r="N13" s="318">
        <f t="shared" si="2"/>
        <v>276</v>
      </c>
      <c r="O13" s="518">
        <v>0</v>
      </c>
      <c r="P13" s="518">
        <v>0</v>
      </c>
      <c r="Q13" s="518">
        <v>0</v>
      </c>
      <c r="R13" s="516">
        <v>0</v>
      </c>
    </row>
    <row r="14" spans="1:20" s="126" customFormat="1" ht="16.149999999999999" customHeight="1">
      <c r="A14" s="84">
        <v>5</v>
      </c>
      <c r="B14" s="228" t="s">
        <v>698</v>
      </c>
      <c r="C14" s="518">
        <v>2326</v>
      </c>
      <c r="D14" s="518">
        <v>101</v>
      </c>
      <c r="E14" s="518">
        <v>0</v>
      </c>
      <c r="F14" s="518">
        <f t="shared" si="0"/>
        <v>2427</v>
      </c>
      <c r="G14" s="318">
        <v>2942</v>
      </c>
      <c r="H14" s="318">
        <v>0</v>
      </c>
      <c r="I14" s="318">
        <v>0</v>
      </c>
      <c r="J14" s="318">
        <f t="shared" si="1"/>
        <v>2942</v>
      </c>
      <c r="K14" s="318">
        <v>392</v>
      </c>
      <c r="L14" s="318">
        <v>0</v>
      </c>
      <c r="M14" s="318">
        <v>0</v>
      </c>
      <c r="N14" s="318">
        <f t="shared" si="2"/>
        <v>392</v>
      </c>
      <c r="O14" s="518">
        <v>0</v>
      </c>
      <c r="P14" s="518">
        <v>0</v>
      </c>
      <c r="Q14" s="518">
        <v>0</v>
      </c>
      <c r="R14" s="516">
        <v>0</v>
      </c>
    </row>
    <row r="15" spans="1:20" s="126" customFormat="1" ht="16.149999999999999" customHeight="1">
      <c r="A15" s="84">
        <v>6</v>
      </c>
      <c r="B15" s="228" t="s">
        <v>699</v>
      </c>
      <c r="C15" s="518">
        <v>803</v>
      </c>
      <c r="D15" s="518">
        <v>1</v>
      </c>
      <c r="E15" s="518">
        <v>0</v>
      </c>
      <c r="F15" s="518">
        <f t="shared" si="0"/>
        <v>804</v>
      </c>
      <c r="G15" s="318">
        <v>1013</v>
      </c>
      <c r="H15" s="318">
        <v>0</v>
      </c>
      <c r="I15" s="318">
        <v>0</v>
      </c>
      <c r="J15" s="318">
        <f t="shared" si="1"/>
        <v>1013</v>
      </c>
      <c r="K15" s="318">
        <v>138</v>
      </c>
      <c r="L15" s="318">
        <v>0</v>
      </c>
      <c r="M15" s="318">
        <v>0</v>
      </c>
      <c r="N15" s="318">
        <f t="shared" si="2"/>
        <v>138</v>
      </c>
      <c r="O15" s="518">
        <v>0</v>
      </c>
      <c r="P15" s="518">
        <v>0</v>
      </c>
      <c r="Q15" s="518">
        <v>0</v>
      </c>
      <c r="R15" s="516">
        <v>0</v>
      </c>
    </row>
    <row r="16" spans="1:20" s="126" customFormat="1" ht="16.149999999999999" customHeight="1">
      <c r="A16" s="84">
        <v>7</v>
      </c>
      <c r="B16" s="228" t="s">
        <v>700</v>
      </c>
      <c r="C16" s="518">
        <v>2249</v>
      </c>
      <c r="D16" s="518">
        <v>153</v>
      </c>
      <c r="E16" s="518">
        <v>0</v>
      </c>
      <c r="F16" s="518">
        <f t="shared" si="0"/>
        <v>2402</v>
      </c>
      <c r="G16" s="318">
        <v>3094</v>
      </c>
      <c r="H16" s="318">
        <v>0</v>
      </c>
      <c r="I16" s="318">
        <v>0</v>
      </c>
      <c r="J16" s="318">
        <f t="shared" si="1"/>
        <v>3094</v>
      </c>
      <c r="K16" s="318">
        <v>248</v>
      </c>
      <c r="L16" s="318">
        <v>0</v>
      </c>
      <c r="M16" s="318">
        <v>0</v>
      </c>
      <c r="N16" s="318">
        <f t="shared" si="2"/>
        <v>248</v>
      </c>
      <c r="O16" s="518">
        <v>0</v>
      </c>
      <c r="P16" s="518">
        <v>0</v>
      </c>
      <c r="Q16" s="518">
        <v>0</v>
      </c>
      <c r="R16" s="516">
        <v>0</v>
      </c>
    </row>
    <row r="17" spans="1:18" s="126" customFormat="1" ht="16.149999999999999" customHeight="1">
      <c r="A17" s="84">
        <v>8</v>
      </c>
      <c r="B17" s="228" t="s">
        <v>701</v>
      </c>
      <c r="C17" s="518">
        <v>580</v>
      </c>
      <c r="D17" s="518">
        <v>18</v>
      </c>
      <c r="E17" s="518">
        <v>0</v>
      </c>
      <c r="F17" s="518">
        <f t="shared" si="0"/>
        <v>598</v>
      </c>
      <c r="G17" s="318">
        <v>757</v>
      </c>
      <c r="H17" s="318">
        <v>0</v>
      </c>
      <c r="I17" s="318">
        <v>0</v>
      </c>
      <c r="J17" s="318">
        <f t="shared" si="1"/>
        <v>757</v>
      </c>
      <c r="K17" s="318">
        <v>127</v>
      </c>
      <c r="L17" s="318">
        <v>0</v>
      </c>
      <c r="M17" s="318">
        <v>0</v>
      </c>
      <c r="N17" s="318">
        <f t="shared" si="2"/>
        <v>127</v>
      </c>
      <c r="O17" s="518">
        <v>0</v>
      </c>
      <c r="P17" s="518">
        <v>0</v>
      </c>
      <c r="Q17" s="518">
        <v>0</v>
      </c>
      <c r="R17" s="516">
        <v>0</v>
      </c>
    </row>
    <row r="18" spans="1:18" s="126" customFormat="1" ht="16.149999999999999" customHeight="1">
      <c r="A18" s="84">
        <v>9</v>
      </c>
      <c r="B18" s="228" t="s">
        <v>702</v>
      </c>
      <c r="C18" s="518">
        <v>1439</v>
      </c>
      <c r="D18" s="518">
        <v>129</v>
      </c>
      <c r="E18" s="518">
        <v>0</v>
      </c>
      <c r="F18" s="518">
        <f t="shared" si="0"/>
        <v>1568</v>
      </c>
      <c r="G18" s="318">
        <v>1921</v>
      </c>
      <c r="H18" s="318">
        <v>0</v>
      </c>
      <c r="I18" s="318">
        <v>0</v>
      </c>
      <c r="J18" s="318">
        <f t="shared" si="1"/>
        <v>1921</v>
      </c>
      <c r="K18" s="318">
        <v>299</v>
      </c>
      <c r="L18" s="318">
        <v>0</v>
      </c>
      <c r="M18" s="318">
        <v>0</v>
      </c>
      <c r="N18" s="318">
        <f t="shared" si="2"/>
        <v>299</v>
      </c>
      <c r="O18" s="518">
        <v>0</v>
      </c>
      <c r="P18" s="518">
        <v>0</v>
      </c>
      <c r="Q18" s="518">
        <v>0</v>
      </c>
      <c r="R18" s="516">
        <v>0</v>
      </c>
    </row>
    <row r="19" spans="1:18" s="126" customFormat="1" ht="16.149999999999999" customHeight="1">
      <c r="A19" s="84">
        <v>10</v>
      </c>
      <c r="B19" s="228" t="s">
        <v>703</v>
      </c>
      <c r="C19" s="518">
        <v>1404</v>
      </c>
      <c r="D19" s="518">
        <v>12</v>
      </c>
      <c r="E19" s="518">
        <v>0</v>
      </c>
      <c r="F19" s="518">
        <f t="shared" si="0"/>
        <v>1416</v>
      </c>
      <c r="G19" s="318">
        <v>1591</v>
      </c>
      <c r="H19" s="318">
        <v>12</v>
      </c>
      <c r="I19" s="318">
        <v>0</v>
      </c>
      <c r="J19" s="318">
        <f t="shared" si="1"/>
        <v>1603</v>
      </c>
      <c r="K19" s="318">
        <v>463</v>
      </c>
      <c r="L19" s="318">
        <v>0</v>
      </c>
      <c r="M19" s="318">
        <v>0</v>
      </c>
      <c r="N19" s="318">
        <f t="shared" si="2"/>
        <v>463</v>
      </c>
      <c r="O19" s="518">
        <v>0</v>
      </c>
      <c r="P19" s="518">
        <v>0</v>
      </c>
      <c r="Q19" s="518">
        <v>0</v>
      </c>
      <c r="R19" s="516">
        <v>0</v>
      </c>
    </row>
    <row r="20" spans="1:18" s="126" customFormat="1" ht="16.149999999999999" customHeight="1">
      <c r="A20" s="84">
        <v>11</v>
      </c>
      <c r="B20" s="228" t="s">
        <v>704</v>
      </c>
      <c r="C20" s="518">
        <v>3430</v>
      </c>
      <c r="D20" s="518">
        <v>164</v>
      </c>
      <c r="E20" s="518">
        <v>0</v>
      </c>
      <c r="F20" s="518">
        <f t="shared" si="0"/>
        <v>3594</v>
      </c>
      <c r="G20" s="318">
        <v>4148</v>
      </c>
      <c r="H20" s="318">
        <v>361</v>
      </c>
      <c r="I20" s="318"/>
      <c r="J20" s="318">
        <f t="shared" si="1"/>
        <v>4509</v>
      </c>
      <c r="K20" s="318">
        <v>492</v>
      </c>
      <c r="L20" s="318">
        <v>0</v>
      </c>
      <c r="M20" s="318">
        <v>0</v>
      </c>
      <c r="N20" s="318">
        <f t="shared" si="2"/>
        <v>492</v>
      </c>
      <c r="O20" s="518">
        <v>0</v>
      </c>
      <c r="P20" s="518">
        <v>0</v>
      </c>
      <c r="Q20" s="518">
        <v>0</v>
      </c>
      <c r="R20" s="516">
        <v>0</v>
      </c>
    </row>
    <row r="21" spans="1:18" s="126" customFormat="1" ht="16.149999999999999" customHeight="1">
      <c r="A21" s="84">
        <v>12</v>
      </c>
      <c r="B21" s="228" t="s">
        <v>705</v>
      </c>
      <c r="C21" s="518">
        <v>1369</v>
      </c>
      <c r="D21" s="518">
        <v>162</v>
      </c>
      <c r="E21" s="518">
        <v>0</v>
      </c>
      <c r="F21" s="518">
        <f t="shared" si="0"/>
        <v>1531</v>
      </c>
      <c r="G21" s="318">
        <v>1781</v>
      </c>
      <c r="H21" s="318">
        <v>0</v>
      </c>
      <c r="I21" s="318">
        <v>0</v>
      </c>
      <c r="J21" s="318">
        <f t="shared" si="1"/>
        <v>1781</v>
      </c>
      <c r="K21" s="318">
        <v>360</v>
      </c>
      <c r="L21" s="318">
        <v>0</v>
      </c>
      <c r="M21" s="318">
        <v>0</v>
      </c>
      <c r="N21" s="318">
        <f t="shared" si="2"/>
        <v>360</v>
      </c>
      <c r="O21" s="518">
        <v>0</v>
      </c>
      <c r="P21" s="518">
        <v>0</v>
      </c>
      <c r="Q21" s="518">
        <v>0</v>
      </c>
      <c r="R21" s="516">
        <v>0</v>
      </c>
    </row>
    <row r="22" spans="1:18" s="126" customFormat="1" ht="16.149999999999999" customHeight="1">
      <c r="A22" s="84">
        <v>13</v>
      </c>
      <c r="B22" s="228" t="s">
        <v>706</v>
      </c>
      <c r="C22" s="518">
        <v>2208</v>
      </c>
      <c r="D22" s="518">
        <v>299</v>
      </c>
      <c r="E22" s="518">
        <v>0</v>
      </c>
      <c r="F22" s="518">
        <f t="shared" si="0"/>
        <v>2507</v>
      </c>
      <c r="G22" s="318">
        <v>2733</v>
      </c>
      <c r="H22" s="318">
        <v>0</v>
      </c>
      <c r="I22" s="318">
        <v>0</v>
      </c>
      <c r="J22" s="318">
        <f t="shared" si="1"/>
        <v>2733</v>
      </c>
      <c r="K22" s="318">
        <v>272</v>
      </c>
      <c r="L22" s="318">
        <v>0</v>
      </c>
      <c r="M22" s="318">
        <v>0</v>
      </c>
      <c r="N22" s="318">
        <f t="shared" si="2"/>
        <v>272</v>
      </c>
      <c r="O22" s="518">
        <v>0</v>
      </c>
      <c r="P22" s="518">
        <v>0</v>
      </c>
      <c r="Q22" s="518">
        <v>0</v>
      </c>
      <c r="R22" s="516">
        <v>0</v>
      </c>
    </row>
    <row r="23" spans="1:18" s="126" customFormat="1" ht="16.149999999999999" customHeight="1">
      <c r="A23" s="84">
        <v>14</v>
      </c>
      <c r="B23" s="228" t="s">
        <v>707</v>
      </c>
      <c r="C23" s="518">
        <v>660</v>
      </c>
      <c r="D23" s="518">
        <v>30</v>
      </c>
      <c r="E23" s="518">
        <v>0</v>
      </c>
      <c r="F23" s="518">
        <f t="shared" si="0"/>
        <v>690</v>
      </c>
      <c r="G23" s="318">
        <v>957</v>
      </c>
      <c r="H23" s="318">
        <v>0</v>
      </c>
      <c r="I23" s="318">
        <v>0</v>
      </c>
      <c r="J23" s="318">
        <f t="shared" si="1"/>
        <v>957</v>
      </c>
      <c r="K23" s="318">
        <v>260</v>
      </c>
      <c r="L23" s="318">
        <v>0</v>
      </c>
      <c r="M23" s="318">
        <v>0</v>
      </c>
      <c r="N23" s="318">
        <f t="shared" si="2"/>
        <v>260</v>
      </c>
      <c r="O23" s="518">
        <v>0</v>
      </c>
      <c r="P23" s="518">
        <v>0</v>
      </c>
      <c r="Q23" s="518">
        <v>0</v>
      </c>
      <c r="R23" s="516">
        <v>0</v>
      </c>
    </row>
    <row r="24" spans="1:18" s="126" customFormat="1" ht="16.149999999999999" customHeight="1">
      <c r="A24" s="84">
        <v>15</v>
      </c>
      <c r="B24" s="228" t="s">
        <v>708</v>
      </c>
      <c r="C24" s="518">
        <v>2459</v>
      </c>
      <c r="D24" s="518">
        <v>11</v>
      </c>
      <c r="E24" s="518">
        <v>0</v>
      </c>
      <c r="F24" s="518">
        <f t="shared" si="0"/>
        <v>2470</v>
      </c>
      <c r="G24" s="318">
        <v>2731</v>
      </c>
      <c r="H24" s="318">
        <v>0</v>
      </c>
      <c r="I24" s="318">
        <v>0</v>
      </c>
      <c r="J24" s="318">
        <f t="shared" si="1"/>
        <v>2731</v>
      </c>
      <c r="K24" s="318">
        <v>399</v>
      </c>
      <c r="L24" s="318">
        <v>0</v>
      </c>
      <c r="M24" s="318">
        <v>0</v>
      </c>
      <c r="N24" s="318">
        <f t="shared" si="2"/>
        <v>399</v>
      </c>
      <c r="O24" s="518">
        <v>0</v>
      </c>
      <c r="P24" s="518">
        <v>0</v>
      </c>
      <c r="Q24" s="518">
        <v>0</v>
      </c>
      <c r="R24" s="516">
        <v>0</v>
      </c>
    </row>
    <row r="25" spans="1:18" s="126" customFormat="1" ht="16.149999999999999" customHeight="1">
      <c r="A25" s="84">
        <v>16</v>
      </c>
      <c r="B25" s="230" t="s">
        <v>709</v>
      </c>
      <c r="C25" s="518">
        <v>1918</v>
      </c>
      <c r="D25" s="518">
        <v>33</v>
      </c>
      <c r="E25" s="518">
        <v>0</v>
      </c>
      <c r="F25" s="518">
        <f t="shared" si="0"/>
        <v>1951</v>
      </c>
      <c r="G25" s="318">
        <v>2182</v>
      </c>
      <c r="H25" s="318">
        <v>54</v>
      </c>
      <c r="I25" s="318">
        <v>0</v>
      </c>
      <c r="J25" s="318">
        <f t="shared" si="1"/>
        <v>2236</v>
      </c>
      <c r="K25" s="318">
        <v>536</v>
      </c>
      <c r="L25" s="318">
        <v>0</v>
      </c>
      <c r="M25" s="318">
        <v>0</v>
      </c>
      <c r="N25" s="318">
        <f t="shared" si="2"/>
        <v>536</v>
      </c>
      <c r="O25" s="518">
        <v>0</v>
      </c>
      <c r="P25" s="518">
        <v>0</v>
      </c>
      <c r="Q25" s="518">
        <v>0</v>
      </c>
      <c r="R25" s="516">
        <v>0</v>
      </c>
    </row>
    <row r="26" spans="1:18" s="126" customFormat="1" ht="16.149999999999999" customHeight="1">
      <c r="A26" s="84">
        <v>17</v>
      </c>
      <c r="B26" s="230" t="s">
        <v>710</v>
      </c>
      <c r="C26" s="518">
        <v>1811</v>
      </c>
      <c r="D26" s="518">
        <v>213</v>
      </c>
      <c r="E26" s="518">
        <v>0</v>
      </c>
      <c r="F26" s="518">
        <f t="shared" si="0"/>
        <v>2024</v>
      </c>
      <c r="G26" s="318">
        <v>2368</v>
      </c>
      <c r="H26" s="318">
        <v>73</v>
      </c>
      <c r="I26" s="318">
        <v>0</v>
      </c>
      <c r="J26" s="318">
        <f t="shared" si="1"/>
        <v>2441</v>
      </c>
      <c r="K26" s="318">
        <v>479</v>
      </c>
      <c r="L26" s="318">
        <v>0</v>
      </c>
      <c r="M26" s="318">
        <v>0</v>
      </c>
      <c r="N26" s="318">
        <f t="shared" si="2"/>
        <v>479</v>
      </c>
      <c r="O26" s="518">
        <v>0</v>
      </c>
      <c r="P26" s="518">
        <v>0</v>
      </c>
      <c r="Q26" s="518">
        <v>0</v>
      </c>
      <c r="R26" s="516">
        <v>0</v>
      </c>
    </row>
    <row r="27" spans="1:18" s="126" customFormat="1" ht="16.149999999999999" customHeight="1">
      <c r="A27" s="84">
        <v>18</v>
      </c>
      <c r="B27" s="230" t="s">
        <v>711</v>
      </c>
      <c r="C27" s="518">
        <v>2692</v>
      </c>
      <c r="D27" s="518">
        <v>226</v>
      </c>
      <c r="E27" s="518">
        <v>0</v>
      </c>
      <c r="F27" s="518">
        <f t="shared" si="0"/>
        <v>2918</v>
      </c>
      <c r="G27" s="318">
        <v>2487</v>
      </c>
      <c r="H27" s="318">
        <v>622</v>
      </c>
      <c r="I27" s="318">
        <v>0</v>
      </c>
      <c r="J27" s="318">
        <f t="shared" si="1"/>
        <v>3109</v>
      </c>
      <c r="K27" s="318">
        <v>1719</v>
      </c>
      <c r="L27" s="318">
        <v>0</v>
      </c>
      <c r="M27" s="318">
        <v>0</v>
      </c>
      <c r="N27" s="318">
        <f t="shared" si="2"/>
        <v>1719</v>
      </c>
      <c r="O27" s="518">
        <v>0</v>
      </c>
      <c r="P27" s="518">
        <v>0</v>
      </c>
      <c r="Q27" s="518">
        <v>0</v>
      </c>
      <c r="R27" s="516">
        <v>0</v>
      </c>
    </row>
    <row r="28" spans="1:18" s="126" customFormat="1" ht="16.149999999999999" customHeight="1">
      <c r="A28" s="84">
        <v>19</v>
      </c>
      <c r="B28" s="230" t="s">
        <v>712</v>
      </c>
      <c r="C28" s="518">
        <v>1485</v>
      </c>
      <c r="D28" s="518">
        <v>94</v>
      </c>
      <c r="E28" s="518">
        <v>0</v>
      </c>
      <c r="F28" s="518">
        <f t="shared" si="0"/>
        <v>1579</v>
      </c>
      <c r="G28" s="318">
        <v>1924</v>
      </c>
      <c r="H28" s="318">
        <v>86</v>
      </c>
      <c r="I28" s="318">
        <v>0</v>
      </c>
      <c r="J28" s="318">
        <f t="shared" si="1"/>
        <v>2010</v>
      </c>
      <c r="K28" s="318">
        <v>348</v>
      </c>
      <c r="L28" s="318">
        <v>0</v>
      </c>
      <c r="M28" s="318">
        <v>0</v>
      </c>
      <c r="N28" s="318">
        <f t="shared" si="2"/>
        <v>348</v>
      </c>
      <c r="O28" s="518">
        <v>0</v>
      </c>
      <c r="P28" s="518">
        <v>0</v>
      </c>
      <c r="Q28" s="518">
        <v>0</v>
      </c>
      <c r="R28" s="516">
        <v>0</v>
      </c>
    </row>
    <row r="29" spans="1:18" s="126" customFormat="1" ht="16.149999999999999" customHeight="1">
      <c r="A29" s="84">
        <v>20</v>
      </c>
      <c r="B29" s="230" t="s">
        <v>713</v>
      </c>
      <c r="C29" s="518">
        <v>2648</v>
      </c>
      <c r="D29" s="518">
        <v>48</v>
      </c>
      <c r="E29" s="518">
        <v>0</v>
      </c>
      <c r="F29" s="518">
        <f t="shared" si="0"/>
        <v>2696</v>
      </c>
      <c r="G29" s="318">
        <v>2839</v>
      </c>
      <c r="H29" s="318">
        <v>97</v>
      </c>
      <c r="I29" s="318">
        <v>0</v>
      </c>
      <c r="J29" s="318">
        <f t="shared" si="1"/>
        <v>2936</v>
      </c>
      <c r="K29" s="318">
        <v>1111</v>
      </c>
      <c r="L29" s="318">
        <v>0</v>
      </c>
      <c r="M29" s="318">
        <v>0</v>
      </c>
      <c r="N29" s="318">
        <f t="shared" si="2"/>
        <v>1111</v>
      </c>
      <c r="O29" s="518">
        <v>0</v>
      </c>
      <c r="P29" s="518">
        <v>0</v>
      </c>
      <c r="Q29" s="518">
        <v>0</v>
      </c>
      <c r="R29" s="516">
        <v>0</v>
      </c>
    </row>
    <row r="30" spans="1:18" s="126" customFormat="1" ht="16.149999999999999" customHeight="1">
      <c r="A30" s="84">
        <v>21</v>
      </c>
      <c r="B30" s="230" t="s">
        <v>714</v>
      </c>
      <c r="C30" s="518">
        <v>1373</v>
      </c>
      <c r="D30" s="518">
        <v>25</v>
      </c>
      <c r="E30" s="518">
        <v>0</v>
      </c>
      <c r="F30" s="518">
        <f t="shared" si="0"/>
        <v>1398</v>
      </c>
      <c r="G30" s="318">
        <v>1561</v>
      </c>
      <c r="H30" s="318">
        <v>0</v>
      </c>
      <c r="I30" s="318">
        <v>0</v>
      </c>
      <c r="J30" s="318">
        <f t="shared" si="1"/>
        <v>1561</v>
      </c>
      <c r="K30" s="318">
        <v>421</v>
      </c>
      <c r="L30" s="318">
        <v>0</v>
      </c>
      <c r="M30" s="318">
        <v>0</v>
      </c>
      <c r="N30" s="318">
        <f t="shared" si="2"/>
        <v>421</v>
      </c>
      <c r="O30" s="518">
        <v>0</v>
      </c>
      <c r="P30" s="518">
        <v>0</v>
      </c>
      <c r="Q30" s="518">
        <v>0</v>
      </c>
      <c r="R30" s="516">
        <v>0</v>
      </c>
    </row>
    <row r="31" spans="1:18" s="126" customFormat="1" ht="16.149999999999999" customHeight="1">
      <c r="A31" s="84">
        <v>22</v>
      </c>
      <c r="B31" s="230" t="s">
        <v>715</v>
      </c>
      <c r="C31" s="518">
        <v>4248</v>
      </c>
      <c r="D31" s="518">
        <v>216</v>
      </c>
      <c r="E31" s="518">
        <v>0</v>
      </c>
      <c r="F31" s="518">
        <f t="shared" si="0"/>
        <v>4464</v>
      </c>
      <c r="G31" s="318">
        <v>3085</v>
      </c>
      <c r="H31" s="318">
        <v>1770</v>
      </c>
      <c r="I31" s="318">
        <v>5</v>
      </c>
      <c r="J31" s="318">
        <f t="shared" si="1"/>
        <v>4860</v>
      </c>
      <c r="K31" s="318">
        <v>1153</v>
      </c>
      <c r="L31" s="318">
        <v>0</v>
      </c>
      <c r="M31" s="318">
        <v>0</v>
      </c>
      <c r="N31" s="318">
        <f t="shared" si="2"/>
        <v>1153</v>
      </c>
      <c r="O31" s="518">
        <v>0</v>
      </c>
      <c r="P31" s="518">
        <v>0</v>
      </c>
      <c r="Q31" s="518">
        <v>0</v>
      </c>
      <c r="R31" s="516">
        <v>0</v>
      </c>
    </row>
    <row r="32" spans="1:18" s="126" customFormat="1" ht="16.149999999999999" customHeight="1">
      <c r="A32" s="84">
        <v>23</v>
      </c>
      <c r="B32" s="230" t="s">
        <v>716</v>
      </c>
      <c r="C32" s="518">
        <v>1923</v>
      </c>
      <c r="D32" s="518">
        <v>32</v>
      </c>
      <c r="E32" s="518">
        <v>0</v>
      </c>
      <c r="F32" s="518">
        <f t="shared" si="0"/>
        <v>1955</v>
      </c>
      <c r="G32" s="318">
        <v>2217</v>
      </c>
      <c r="H32" s="318">
        <v>0</v>
      </c>
      <c r="I32" s="318">
        <v>51</v>
      </c>
      <c r="J32" s="318">
        <f t="shared" si="1"/>
        <v>2268</v>
      </c>
      <c r="K32" s="318">
        <v>504</v>
      </c>
      <c r="L32" s="318">
        <v>0</v>
      </c>
      <c r="M32" s="318">
        <v>0</v>
      </c>
      <c r="N32" s="318">
        <f t="shared" si="2"/>
        <v>504</v>
      </c>
      <c r="O32" s="518">
        <v>0</v>
      </c>
      <c r="P32" s="518">
        <v>0</v>
      </c>
      <c r="Q32" s="518">
        <v>0</v>
      </c>
      <c r="R32" s="516">
        <v>0</v>
      </c>
    </row>
    <row r="33" spans="1:19" s="126" customFormat="1" ht="16.149999999999999" customHeight="1">
      <c r="A33" s="84">
        <v>24</v>
      </c>
      <c r="B33" s="230" t="s">
        <v>717</v>
      </c>
      <c r="C33" s="518">
        <v>1147</v>
      </c>
      <c r="D33" s="518">
        <v>58</v>
      </c>
      <c r="E33" s="518">
        <v>0</v>
      </c>
      <c r="F33" s="518">
        <f t="shared" si="0"/>
        <v>1205</v>
      </c>
      <c r="G33" s="318">
        <v>1597</v>
      </c>
      <c r="H33" s="318">
        <v>0</v>
      </c>
      <c r="I33" s="318">
        <v>0</v>
      </c>
      <c r="J33" s="318">
        <f t="shared" si="1"/>
        <v>1597</v>
      </c>
      <c r="K33" s="318">
        <v>138</v>
      </c>
      <c r="L33" s="318">
        <v>0</v>
      </c>
      <c r="M33" s="318">
        <v>0</v>
      </c>
      <c r="N33" s="318">
        <f t="shared" si="2"/>
        <v>138</v>
      </c>
      <c r="O33" s="518">
        <v>0</v>
      </c>
      <c r="P33" s="518">
        <v>0</v>
      </c>
      <c r="Q33" s="518">
        <v>0</v>
      </c>
      <c r="R33" s="516">
        <v>0</v>
      </c>
    </row>
    <row r="34" spans="1:19" s="126" customFormat="1" ht="16.149999999999999" customHeight="1">
      <c r="A34" s="84">
        <v>25</v>
      </c>
      <c r="B34" s="230" t="s">
        <v>718</v>
      </c>
      <c r="C34" s="518">
        <v>1000</v>
      </c>
      <c r="D34" s="518">
        <v>40</v>
      </c>
      <c r="E34" s="518">
        <v>0</v>
      </c>
      <c r="F34" s="518">
        <f t="shared" si="0"/>
        <v>1040</v>
      </c>
      <c r="G34" s="318">
        <v>1346</v>
      </c>
      <c r="H34" s="318">
        <v>0</v>
      </c>
      <c r="I34" s="318">
        <v>0</v>
      </c>
      <c r="J34" s="318">
        <f t="shared" si="1"/>
        <v>1346</v>
      </c>
      <c r="K34" s="318">
        <v>425</v>
      </c>
      <c r="L34" s="318">
        <v>0</v>
      </c>
      <c r="M34" s="318">
        <v>0</v>
      </c>
      <c r="N34" s="318">
        <f t="shared" si="2"/>
        <v>425</v>
      </c>
      <c r="O34" s="518">
        <v>0</v>
      </c>
      <c r="P34" s="518">
        <v>0</v>
      </c>
      <c r="Q34" s="518">
        <v>0</v>
      </c>
      <c r="R34" s="516">
        <v>0</v>
      </c>
    </row>
    <row r="35" spans="1:19" s="126" customFormat="1" ht="16.149999999999999" customHeight="1">
      <c r="A35" s="84">
        <v>26</v>
      </c>
      <c r="B35" s="230" t="s">
        <v>719</v>
      </c>
      <c r="C35" s="518">
        <v>1924</v>
      </c>
      <c r="D35" s="518">
        <v>242</v>
      </c>
      <c r="E35" s="518">
        <v>0</v>
      </c>
      <c r="F35" s="518">
        <f t="shared" si="0"/>
        <v>2166</v>
      </c>
      <c r="G35" s="318">
        <v>2228</v>
      </c>
      <c r="H35" s="318">
        <v>321</v>
      </c>
      <c r="I35" s="318">
        <v>0</v>
      </c>
      <c r="J35" s="318">
        <f t="shared" si="1"/>
        <v>2549</v>
      </c>
      <c r="K35" s="318">
        <v>812</v>
      </c>
      <c r="L35" s="318">
        <v>0</v>
      </c>
      <c r="M35" s="318">
        <v>0</v>
      </c>
      <c r="N35" s="318">
        <f t="shared" si="2"/>
        <v>812</v>
      </c>
      <c r="O35" s="518">
        <v>0</v>
      </c>
      <c r="P35" s="518">
        <v>0</v>
      </c>
      <c r="Q35" s="518">
        <v>0</v>
      </c>
      <c r="R35" s="516">
        <v>0</v>
      </c>
    </row>
    <row r="36" spans="1:19" s="126" customFormat="1" ht="16.149999999999999" customHeight="1">
      <c r="A36" s="84">
        <v>27</v>
      </c>
      <c r="B36" s="230" t="s">
        <v>720</v>
      </c>
      <c r="C36" s="518">
        <v>2019</v>
      </c>
      <c r="D36" s="518">
        <v>16</v>
      </c>
      <c r="E36" s="518">
        <v>0</v>
      </c>
      <c r="F36" s="518">
        <f t="shared" si="0"/>
        <v>2035</v>
      </c>
      <c r="G36" s="318">
        <v>2062</v>
      </c>
      <c r="H36" s="318">
        <v>0</v>
      </c>
      <c r="I36" s="318">
        <v>0</v>
      </c>
      <c r="J36" s="318">
        <f t="shared" si="1"/>
        <v>2062</v>
      </c>
      <c r="K36" s="318">
        <v>702</v>
      </c>
      <c r="L36" s="318">
        <v>0</v>
      </c>
      <c r="M36" s="318">
        <v>0</v>
      </c>
      <c r="N36" s="318">
        <f t="shared" si="2"/>
        <v>702</v>
      </c>
      <c r="O36" s="518">
        <v>0</v>
      </c>
      <c r="P36" s="518">
        <v>0</v>
      </c>
      <c r="Q36" s="518">
        <v>0</v>
      </c>
      <c r="R36" s="516">
        <v>0</v>
      </c>
    </row>
    <row r="37" spans="1:19" s="126" customFormat="1" ht="16.149999999999999" customHeight="1">
      <c r="A37" s="84">
        <v>28</v>
      </c>
      <c r="B37" s="230" t="s">
        <v>721</v>
      </c>
      <c r="C37" s="518">
        <v>1373</v>
      </c>
      <c r="D37" s="518">
        <v>35</v>
      </c>
      <c r="E37" s="518">
        <v>0</v>
      </c>
      <c r="F37" s="518">
        <f t="shared" si="0"/>
        <v>1408</v>
      </c>
      <c r="G37" s="318">
        <v>1738</v>
      </c>
      <c r="H37" s="318">
        <v>135</v>
      </c>
      <c r="I37" s="318">
        <v>0</v>
      </c>
      <c r="J37" s="318">
        <f t="shared" si="1"/>
        <v>1873</v>
      </c>
      <c r="K37" s="318">
        <v>322</v>
      </c>
      <c r="L37" s="318">
        <v>0</v>
      </c>
      <c r="M37" s="318">
        <v>0</v>
      </c>
      <c r="N37" s="318">
        <f t="shared" si="2"/>
        <v>322</v>
      </c>
      <c r="O37" s="518">
        <v>0</v>
      </c>
      <c r="P37" s="518">
        <v>0</v>
      </c>
      <c r="Q37" s="518">
        <v>0</v>
      </c>
      <c r="R37" s="516">
        <v>0</v>
      </c>
    </row>
    <row r="38" spans="1:19" s="126" customFormat="1" ht="16.149999999999999" customHeight="1">
      <c r="A38" s="84">
        <v>29</v>
      </c>
      <c r="B38" s="230" t="s">
        <v>722</v>
      </c>
      <c r="C38" s="518">
        <v>921</v>
      </c>
      <c r="D38" s="518">
        <v>12</v>
      </c>
      <c r="E38" s="518">
        <v>0</v>
      </c>
      <c r="F38" s="518">
        <f t="shared" si="0"/>
        <v>933</v>
      </c>
      <c r="G38" s="318">
        <v>1247</v>
      </c>
      <c r="H38" s="318">
        <v>0</v>
      </c>
      <c r="I38" s="318">
        <v>0</v>
      </c>
      <c r="J38" s="318">
        <f t="shared" si="1"/>
        <v>1247</v>
      </c>
      <c r="K38" s="318">
        <v>263</v>
      </c>
      <c r="L38" s="318">
        <v>0</v>
      </c>
      <c r="M38" s="318">
        <v>0</v>
      </c>
      <c r="N38" s="318">
        <f t="shared" si="2"/>
        <v>263</v>
      </c>
      <c r="O38" s="518">
        <v>0</v>
      </c>
      <c r="P38" s="518">
        <v>0</v>
      </c>
      <c r="Q38" s="518">
        <v>0</v>
      </c>
      <c r="R38" s="516">
        <v>0</v>
      </c>
    </row>
    <row r="39" spans="1:19" s="126" customFormat="1" ht="16.149999999999999" customHeight="1">
      <c r="A39" s="84">
        <v>30</v>
      </c>
      <c r="B39" s="230" t="s">
        <v>723</v>
      </c>
      <c r="C39" s="518">
        <v>2428</v>
      </c>
      <c r="D39" s="518">
        <v>225</v>
      </c>
      <c r="E39" s="518">
        <v>0</v>
      </c>
      <c r="F39" s="518">
        <f t="shared" si="0"/>
        <v>2653</v>
      </c>
      <c r="G39" s="318">
        <v>3252</v>
      </c>
      <c r="H39" s="318">
        <v>0</v>
      </c>
      <c r="I39" s="318">
        <v>0</v>
      </c>
      <c r="J39" s="318">
        <f t="shared" si="1"/>
        <v>3252</v>
      </c>
      <c r="K39" s="318">
        <v>930</v>
      </c>
      <c r="L39" s="318">
        <v>0</v>
      </c>
      <c r="M39" s="318">
        <v>0</v>
      </c>
      <c r="N39" s="318">
        <f t="shared" si="2"/>
        <v>930</v>
      </c>
      <c r="O39" s="518">
        <v>0</v>
      </c>
      <c r="P39" s="518">
        <v>0</v>
      </c>
      <c r="Q39" s="518">
        <v>0</v>
      </c>
      <c r="R39" s="516">
        <v>0</v>
      </c>
    </row>
    <row r="40" spans="1:19" s="126" customFormat="1" ht="16.149999999999999" customHeight="1">
      <c r="A40" s="429"/>
      <c r="B40" s="406" t="s">
        <v>724</v>
      </c>
      <c r="C40" s="609">
        <f>SUM(C10:C39)</f>
        <v>55297</v>
      </c>
      <c r="D40" s="609">
        <f>SUM(D10:D39)</f>
        <v>3439</v>
      </c>
      <c r="E40" s="609">
        <f>SUM(E10:E39)</f>
        <v>0</v>
      </c>
      <c r="F40" s="610">
        <f>SUM(F10:F39)</f>
        <v>58736</v>
      </c>
      <c r="G40" s="609">
        <f t="shared" ref="G40:N40" si="3">SUM(G10:G39)</f>
        <v>65020</v>
      </c>
      <c r="H40" s="609">
        <f t="shared" si="3"/>
        <v>4076</v>
      </c>
      <c r="I40" s="609">
        <f t="shared" si="3"/>
        <v>56</v>
      </c>
      <c r="J40" s="609">
        <f t="shared" si="3"/>
        <v>69152</v>
      </c>
      <c r="K40" s="609">
        <f t="shared" si="3"/>
        <v>14509</v>
      </c>
      <c r="L40" s="609">
        <f t="shared" si="3"/>
        <v>0</v>
      </c>
      <c r="M40" s="609">
        <f t="shared" si="3"/>
        <v>0</v>
      </c>
      <c r="N40" s="609">
        <f t="shared" si="3"/>
        <v>14509</v>
      </c>
      <c r="O40" s="611">
        <v>0</v>
      </c>
      <c r="P40" s="611">
        <v>0</v>
      </c>
      <c r="Q40" s="611">
        <v>0</v>
      </c>
      <c r="R40" s="612">
        <v>0</v>
      </c>
    </row>
    <row r="43" spans="1:19" s="13" customFormat="1" ht="12.75">
      <c r="A43" s="12" t="s">
        <v>11</v>
      </c>
      <c r="G43" s="12"/>
      <c r="H43" s="12"/>
      <c r="K43" s="12"/>
      <c r="L43" s="12"/>
      <c r="M43" s="12"/>
      <c r="N43" s="12"/>
      <c r="O43" s="12"/>
      <c r="P43" s="12"/>
      <c r="Q43" s="12"/>
      <c r="R43" s="923" t="s">
        <v>12</v>
      </c>
      <c r="S43" s="923"/>
    </row>
    <row r="44" spans="1:19" s="13" customFormat="1" ht="12.75" customHeight="1">
      <c r="J44" s="12"/>
      <c r="K44" s="1067" t="s">
        <v>13</v>
      </c>
      <c r="L44" s="1067"/>
      <c r="M44" s="1067"/>
      <c r="N44" s="1067"/>
      <c r="O44" s="1067"/>
      <c r="P44" s="1067"/>
      <c r="Q44" s="1067"/>
      <c r="R44" s="1067"/>
      <c r="S44" s="1067"/>
    </row>
    <row r="45" spans="1:19" s="13" customFormat="1" ht="12.75" customHeight="1">
      <c r="J45" s="1067" t="s">
        <v>86</v>
      </c>
      <c r="K45" s="1067"/>
      <c r="L45" s="1067"/>
      <c r="M45" s="1067"/>
      <c r="N45" s="1067"/>
      <c r="O45" s="1067"/>
      <c r="P45" s="1067"/>
      <c r="Q45" s="1067"/>
      <c r="R45" s="1067"/>
      <c r="S45" s="1067"/>
    </row>
    <row r="46" spans="1:19" s="13" customFormat="1" ht="12.75">
      <c r="A46" s="12"/>
      <c r="B46" s="12"/>
      <c r="K46" s="12"/>
      <c r="L46" s="12"/>
      <c r="M46" s="12"/>
      <c r="N46" s="12"/>
      <c r="O46" s="12"/>
      <c r="P46" s="12"/>
      <c r="Q46" s="911" t="s">
        <v>83</v>
      </c>
      <c r="R46" s="911"/>
      <c r="S46" s="911"/>
    </row>
  </sheetData>
  <mergeCells count="15">
    <mergeCell ref="Q46:S46"/>
    <mergeCell ref="O7:R7"/>
    <mergeCell ref="J45:S45"/>
    <mergeCell ref="C7:F7"/>
    <mergeCell ref="K7:N7"/>
    <mergeCell ref="G7:J7"/>
    <mergeCell ref="R1:S1"/>
    <mergeCell ref="R43:S43"/>
    <mergeCell ref="K44:S44"/>
    <mergeCell ref="B3:T3"/>
    <mergeCell ref="A5:B5"/>
    <mergeCell ref="A7:A8"/>
    <mergeCell ref="B7:B8"/>
    <mergeCell ref="G1:M1"/>
    <mergeCell ref="E2:O2"/>
  </mergeCells>
  <phoneticPr fontId="0" type="noConversion"/>
  <printOptions horizontalCentered="1"/>
  <pageMargins left="0.70866141732283472" right="0.70866141732283472" top="0.23622047244094491" bottom="0" header="0.31496062992125984" footer="0.31496062992125984"/>
  <pageSetup paperSize="9" scale="70" orientation="landscape" r:id="rId1"/>
  <drawing r:id="rId2"/>
</worksheet>
</file>

<file path=xl/worksheets/sheet63.xml><?xml version="1.0" encoding="utf-8"?>
<worksheet xmlns="http://schemas.openxmlformats.org/spreadsheetml/2006/main" xmlns:r="http://schemas.openxmlformats.org/officeDocument/2006/relationships">
  <sheetPr>
    <pageSetUpPr fitToPage="1"/>
  </sheetPr>
  <dimension ref="A1:AS45"/>
  <sheetViews>
    <sheetView zoomScale="80" zoomScaleNormal="80" zoomScaleSheetLayoutView="100" workbookViewId="0">
      <selection activeCell="Q15" sqref="Q15"/>
    </sheetView>
  </sheetViews>
  <sheetFormatPr defaultRowHeight="15"/>
  <cols>
    <col min="1" max="1" width="6.85546875" style="60" customWidth="1"/>
    <col min="2" max="2" width="19.85546875" style="60" customWidth="1"/>
    <col min="3" max="3" width="15.42578125" style="60" customWidth="1"/>
    <col min="4" max="4" width="14.85546875" style="60" customWidth="1"/>
    <col min="5" max="5" width="11.85546875" style="60" customWidth="1"/>
    <col min="6" max="6" width="9.85546875" style="60" customWidth="1"/>
    <col min="7" max="7" width="12.7109375" style="60" customWidth="1"/>
    <col min="8" max="9" width="11" style="60" customWidth="1"/>
    <col min="10" max="10" width="14.140625" style="60" customWidth="1"/>
    <col min="11" max="11" width="12.28515625" style="60" customWidth="1"/>
    <col min="12" max="12" width="13.140625" style="60" customWidth="1"/>
    <col min="13" max="13" width="9.7109375" style="60" customWidth="1"/>
    <col min="14" max="14" width="9.5703125" style="60" customWidth="1"/>
    <col min="15" max="15" width="12.7109375" style="60" customWidth="1"/>
    <col min="16" max="16" width="13.28515625" style="60" customWidth="1"/>
    <col min="17" max="17" width="11.28515625" style="60" customWidth="1"/>
    <col min="18" max="18" width="9.28515625" style="60" customWidth="1"/>
    <col min="19" max="19" width="9.140625" style="60"/>
    <col min="20" max="20" width="12.28515625" style="60" customWidth="1"/>
    <col min="21" max="16384" width="9.140625" style="60"/>
  </cols>
  <sheetData>
    <row r="1" spans="1:20" s="13" customFormat="1" ht="15.75">
      <c r="C1" s="37"/>
      <c r="D1" s="37"/>
      <c r="E1" s="37"/>
      <c r="F1" s="37"/>
      <c r="G1" s="37"/>
      <c r="H1" s="37"/>
      <c r="I1" s="85" t="s">
        <v>0</v>
      </c>
      <c r="J1" s="37"/>
      <c r="Q1" s="1065" t="s">
        <v>583</v>
      </c>
      <c r="R1" s="1065"/>
    </row>
    <row r="2" spans="1:20" s="13" customFormat="1" ht="20.25">
      <c r="G2" s="909" t="s">
        <v>822</v>
      </c>
      <c r="H2" s="909"/>
      <c r="I2" s="909"/>
      <c r="J2" s="909"/>
      <c r="K2" s="909"/>
      <c r="L2" s="909"/>
      <c r="M2" s="909"/>
      <c r="N2" s="36"/>
      <c r="O2" s="36"/>
      <c r="P2" s="36"/>
      <c r="Q2" s="36"/>
    </row>
    <row r="3" spans="1:20" ht="18">
      <c r="B3" s="1226" t="s">
        <v>920</v>
      </c>
      <c r="C3" s="1226"/>
      <c r="D3" s="1226"/>
      <c r="E3" s="1226"/>
      <c r="F3" s="1226"/>
      <c r="G3" s="1226"/>
      <c r="H3" s="1226"/>
      <c r="I3" s="1226"/>
      <c r="J3" s="1226"/>
      <c r="K3" s="1226"/>
      <c r="L3" s="1226"/>
      <c r="M3" s="1226"/>
      <c r="N3" s="1226"/>
      <c r="O3" s="1226"/>
      <c r="P3" s="1226"/>
      <c r="Q3" s="1226"/>
      <c r="R3" s="1226"/>
      <c r="S3" s="1226"/>
      <c r="T3" s="1226"/>
    </row>
    <row r="4" spans="1:20" ht="15.75">
      <c r="C4" s="61"/>
      <c r="D4" s="62"/>
      <c r="E4" s="61"/>
      <c r="F4" s="61"/>
      <c r="G4" s="61"/>
      <c r="H4" s="61"/>
      <c r="I4" s="61"/>
      <c r="J4" s="61"/>
      <c r="K4" s="61"/>
      <c r="L4" s="61"/>
      <c r="M4" s="61"/>
      <c r="N4" s="61"/>
      <c r="O4" s="61"/>
      <c r="P4" s="61"/>
      <c r="Q4" s="61"/>
      <c r="R4" s="61"/>
      <c r="S4" s="61"/>
      <c r="T4" s="61"/>
    </row>
    <row r="5" spans="1:20">
      <c r="A5" s="70" t="s">
        <v>769</v>
      </c>
    </row>
    <row r="6" spans="1:20">
      <c r="B6" s="63"/>
      <c r="Q6" s="92" t="s">
        <v>150</v>
      </c>
    </row>
    <row r="7" spans="1:20" s="64" customFormat="1" ht="32.450000000000003" customHeight="1">
      <c r="A7" s="893" t="s">
        <v>2</v>
      </c>
      <c r="B7" s="1227" t="s">
        <v>3</v>
      </c>
      <c r="C7" s="1232" t="s">
        <v>491</v>
      </c>
      <c r="D7" s="1232"/>
      <c r="E7" s="1232"/>
      <c r="F7" s="1232"/>
      <c r="G7" s="1232" t="s">
        <v>492</v>
      </c>
      <c r="H7" s="1232"/>
      <c r="I7" s="1232"/>
      <c r="J7" s="1232"/>
      <c r="K7" s="1232" t="s">
        <v>493</v>
      </c>
      <c r="L7" s="1232"/>
      <c r="M7" s="1232"/>
      <c r="N7" s="1232"/>
      <c r="O7" s="1232" t="s">
        <v>494</v>
      </c>
      <c r="P7" s="1232"/>
      <c r="Q7" s="1232"/>
      <c r="R7" s="1227"/>
      <c r="S7" s="1234" t="s">
        <v>172</v>
      </c>
    </row>
    <row r="8" spans="1:20" s="65" customFormat="1" ht="75" customHeight="1">
      <c r="A8" s="893"/>
      <c r="B8" s="1228"/>
      <c r="C8" s="460" t="s">
        <v>169</v>
      </c>
      <c r="D8" s="477" t="s">
        <v>171</v>
      </c>
      <c r="E8" s="460" t="s">
        <v>149</v>
      </c>
      <c r="F8" s="477" t="s">
        <v>170</v>
      </c>
      <c r="G8" s="460" t="s">
        <v>266</v>
      </c>
      <c r="H8" s="477" t="s">
        <v>171</v>
      </c>
      <c r="I8" s="460" t="s">
        <v>149</v>
      </c>
      <c r="J8" s="477" t="s">
        <v>170</v>
      </c>
      <c r="K8" s="460" t="s">
        <v>266</v>
      </c>
      <c r="L8" s="477" t="s">
        <v>171</v>
      </c>
      <c r="M8" s="460" t="s">
        <v>149</v>
      </c>
      <c r="N8" s="477" t="s">
        <v>170</v>
      </c>
      <c r="O8" s="460" t="s">
        <v>266</v>
      </c>
      <c r="P8" s="477" t="s">
        <v>171</v>
      </c>
      <c r="Q8" s="460" t="s">
        <v>149</v>
      </c>
      <c r="R8" s="478" t="s">
        <v>170</v>
      </c>
      <c r="S8" s="1234"/>
    </row>
    <row r="9" spans="1:20" s="65" customFormat="1" ht="16.149999999999999" customHeight="1">
      <c r="A9" s="350">
        <v>1</v>
      </c>
      <c r="B9" s="479">
        <v>2</v>
      </c>
      <c r="C9" s="472">
        <v>3</v>
      </c>
      <c r="D9" s="472">
        <v>4</v>
      </c>
      <c r="E9" s="472">
        <v>5</v>
      </c>
      <c r="F9" s="472">
        <v>6</v>
      </c>
      <c r="G9" s="472">
        <v>7</v>
      </c>
      <c r="H9" s="472">
        <v>8</v>
      </c>
      <c r="I9" s="472">
        <v>9</v>
      </c>
      <c r="J9" s="472">
        <v>10</v>
      </c>
      <c r="K9" s="472">
        <v>11</v>
      </c>
      <c r="L9" s="472">
        <v>12</v>
      </c>
      <c r="M9" s="472">
        <v>13</v>
      </c>
      <c r="N9" s="472">
        <v>14</v>
      </c>
      <c r="O9" s="472">
        <v>15</v>
      </c>
      <c r="P9" s="472">
        <v>16</v>
      </c>
      <c r="Q9" s="472">
        <v>17</v>
      </c>
      <c r="R9" s="480">
        <v>18</v>
      </c>
      <c r="S9" s="481">
        <v>19</v>
      </c>
    </row>
    <row r="10" spans="1:20" s="65" customFormat="1" ht="16.149999999999999" customHeight="1">
      <c r="A10" s="84">
        <v>1</v>
      </c>
      <c r="B10" s="228" t="s">
        <v>694</v>
      </c>
      <c r="C10" s="317">
        <v>0</v>
      </c>
      <c r="D10" s="317">
        <v>0</v>
      </c>
      <c r="E10" s="317">
        <v>0</v>
      </c>
      <c r="F10" s="317">
        <v>0</v>
      </c>
      <c r="G10" s="317">
        <v>0</v>
      </c>
      <c r="H10" s="317">
        <v>0</v>
      </c>
      <c r="I10" s="317">
        <v>0</v>
      </c>
      <c r="J10" s="317">
        <v>0</v>
      </c>
      <c r="K10" s="317">
        <v>0</v>
      </c>
      <c r="L10" s="317">
        <v>0</v>
      </c>
      <c r="M10" s="317">
        <v>0</v>
      </c>
      <c r="N10" s="317">
        <v>0</v>
      </c>
      <c r="O10" s="317">
        <v>0</v>
      </c>
      <c r="P10" s="317">
        <v>0</v>
      </c>
      <c r="Q10" s="317">
        <v>0</v>
      </c>
      <c r="R10" s="317">
        <v>0</v>
      </c>
      <c r="S10" s="317">
        <v>0</v>
      </c>
    </row>
    <row r="11" spans="1:20" s="65" customFormat="1" ht="16.149999999999999" customHeight="1">
      <c r="A11" s="84">
        <v>2</v>
      </c>
      <c r="B11" s="228" t="s">
        <v>695</v>
      </c>
      <c r="C11" s="317">
        <v>0</v>
      </c>
      <c r="D11" s="317">
        <v>0</v>
      </c>
      <c r="E11" s="317">
        <v>0</v>
      </c>
      <c r="F11" s="317">
        <v>0</v>
      </c>
      <c r="G11" s="317">
        <v>0</v>
      </c>
      <c r="H11" s="317">
        <v>0</v>
      </c>
      <c r="I11" s="317">
        <v>0</v>
      </c>
      <c r="J11" s="317">
        <v>0</v>
      </c>
      <c r="K11" s="317">
        <v>0</v>
      </c>
      <c r="L11" s="317">
        <v>0</v>
      </c>
      <c r="M11" s="317">
        <v>0</v>
      </c>
      <c r="N11" s="317">
        <v>0</v>
      </c>
      <c r="O11" s="317">
        <v>0</v>
      </c>
      <c r="P11" s="317">
        <v>0</v>
      </c>
      <c r="Q11" s="317">
        <v>0</v>
      </c>
      <c r="R11" s="317">
        <v>0</v>
      </c>
      <c r="S11" s="317">
        <v>0</v>
      </c>
    </row>
    <row r="12" spans="1:20" s="65" customFormat="1" ht="16.149999999999999" customHeight="1">
      <c r="A12" s="84">
        <v>3</v>
      </c>
      <c r="B12" s="228" t="s">
        <v>696</v>
      </c>
      <c r="C12" s="317">
        <v>0</v>
      </c>
      <c r="D12" s="317">
        <v>0</v>
      </c>
      <c r="E12" s="317">
        <v>0</v>
      </c>
      <c r="F12" s="317">
        <v>0</v>
      </c>
      <c r="G12" s="317">
        <v>0</v>
      </c>
      <c r="H12" s="317">
        <v>0</v>
      </c>
      <c r="I12" s="317">
        <v>0</v>
      </c>
      <c r="J12" s="317">
        <v>0</v>
      </c>
      <c r="K12" s="317">
        <v>0</v>
      </c>
      <c r="L12" s="317">
        <v>0</v>
      </c>
      <c r="M12" s="317">
        <v>0</v>
      </c>
      <c r="N12" s="317">
        <v>0</v>
      </c>
      <c r="O12" s="317">
        <v>0</v>
      </c>
      <c r="P12" s="317">
        <v>0</v>
      </c>
      <c r="Q12" s="317">
        <v>0</v>
      </c>
      <c r="R12" s="317">
        <v>0</v>
      </c>
      <c r="S12" s="317">
        <v>0</v>
      </c>
    </row>
    <row r="13" spans="1:20" s="65" customFormat="1" ht="16.149999999999999" customHeight="1">
      <c r="A13" s="84">
        <v>4</v>
      </c>
      <c r="B13" s="228" t="s">
        <v>697</v>
      </c>
      <c r="C13" s="317">
        <v>0</v>
      </c>
      <c r="D13" s="317">
        <v>0</v>
      </c>
      <c r="E13" s="317">
        <v>0</v>
      </c>
      <c r="F13" s="317">
        <v>0</v>
      </c>
      <c r="G13" s="317">
        <v>0</v>
      </c>
      <c r="H13" s="317">
        <v>0</v>
      </c>
      <c r="I13" s="317">
        <v>0</v>
      </c>
      <c r="J13" s="317">
        <v>0</v>
      </c>
      <c r="K13" s="317">
        <v>0</v>
      </c>
      <c r="L13" s="317">
        <v>0</v>
      </c>
      <c r="M13" s="317">
        <v>0</v>
      </c>
      <c r="N13" s="317">
        <v>0</v>
      </c>
      <c r="O13" s="317">
        <v>0</v>
      </c>
      <c r="P13" s="317">
        <v>0</v>
      </c>
      <c r="Q13" s="317">
        <v>0</v>
      </c>
      <c r="R13" s="317">
        <v>0</v>
      </c>
      <c r="S13" s="317">
        <v>0</v>
      </c>
    </row>
    <row r="14" spans="1:20" s="65" customFormat="1" ht="16.149999999999999" customHeight="1">
      <c r="A14" s="84">
        <v>5</v>
      </c>
      <c r="B14" s="228" t="s">
        <v>698</v>
      </c>
      <c r="C14" s="317">
        <v>0</v>
      </c>
      <c r="D14" s="317">
        <v>0</v>
      </c>
      <c r="E14" s="317">
        <v>0</v>
      </c>
      <c r="F14" s="317">
        <v>0</v>
      </c>
      <c r="G14" s="317">
        <v>0</v>
      </c>
      <c r="H14" s="317">
        <v>0</v>
      </c>
      <c r="I14" s="317">
        <v>0</v>
      </c>
      <c r="J14" s="317">
        <v>0</v>
      </c>
      <c r="K14" s="317">
        <v>0</v>
      </c>
      <c r="L14" s="317">
        <v>0</v>
      </c>
      <c r="M14" s="317">
        <v>0</v>
      </c>
      <c r="N14" s="317">
        <v>0</v>
      </c>
      <c r="O14" s="317">
        <v>0</v>
      </c>
      <c r="P14" s="317">
        <v>0</v>
      </c>
      <c r="Q14" s="317">
        <v>0</v>
      </c>
      <c r="R14" s="317">
        <v>0</v>
      </c>
      <c r="S14" s="317">
        <v>0</v>
      </c>
    </row>
    <row r="15" spans="1:20" s="65" customFormat="1" ht="16.149999999999999" customHeight="1">
      <c r="A15" s="84">
        <v>6</v>
      </c>
      <c r="B15" s="228" t="s">
        <v>699</v>
      </c>
      <c r="C15" s="317">
        <v>0</v>
      </c>
      <c r="D15" s="317">
        <v>0</v>
      </c>
      <c r="E15" s="317">
        <v>0</v>
      </c>
      <c r="F15" s="317">
        <v>0</v>
      </c>
      <c r="G15" s="317">
        <v>0</v>
      </c>
      <c r="H15" s="317">
        <v>0</v>
      </c>
      <c r="I15" s="317">
        <v>0</v>
      </c>
      <c r="J15" s="317">
        <v>0</v>
      </c>
      <c r="K15" s="317">
        <v>0</v>
      </c>
      <c r="L15" s="317">
        <v>0</v>
      </c>
      <c r="M15" s="317">
        <v>0</v>
      </c>
      <c r="N15" s="317">
        <v>0</v>
      </c>
      <c r="O15" s="317">
        <v>0</v>
      </c>
      <c r="P15" s="317">
        <v>0</v>
      </c>
      <c r="Q15" s="317">
        <v>0</v>
      </c>
      <c r="R15" s="317">
        <v>0</v>
      </c>
      <c r="S15" s="317">
        <v>0</v>
      </c>
    </row>
    <row r="16" spans="1:20" s="65" customFormat="1" ht="16.149999999999999" customHeight="1">
      <c r="A16" s="84">
        <v>7</v>
      </c>
      <c r="B16" s="228" t="s">
        <v>700</v>
      </c>
      <c r="C16" s="317">
        <v>0</v>
      </c>
      <c r="D16" s="317">
        <v>0</v>
      </c>
      <c r="E16" s="317">
        <v>0</v>
      </c>
      <c r="F16" s="317">
        <v>0</v>
      </c>
      <c r="G16" s="317">
        <v>0</v>
      </c>
      <c r="H16" s="317">
        <v>0</v>
      </c>
      <c r="I16" s="317">
        <v>0</v>
      </c>
      <c r="J16" s="317">
        <v>0</v>
      </c>
      <c r="K16" s="317">
        <v>0</v>
      </c>
      <c r="L16" s="317">
        <v>0</v>
      </c>
      <c r="M16" s="317">
        <v>0</v>
      </c>
      <c r="N16" s="317">
        <v>0</v>
      </c>
      <c r="O16" s="317">
        <v>0</v>
      </c>
      <c r="P16" s="317">
        <v>0</v>
      </c>
      <c r="Q16" s="317">
        <v>0</v>
      </c>
      <c r="R16" s="317">
        <v>0</v>
      </c>
      <c r="S16" s="317">
        <v>0</v>
      </c>
    </row>
    <row r="17" spans="1:19" s="65" customFormat="1" ht="16.149999999999999" customHeight="1">
      <c r="A17" s="84">
        <v>8</v>
      </c>
      <c r="B17" s="228" t="s">
        <v>701</v>
      </c>
      <c r="C17" s="317">
        <v>0</v>
      </c>
      <c r="D17" s="317">
        <v>0</v>
      </c>
      <c r="E17" s="317">
        <v>0</v>
      </c>
      <c r="F17" s="317">
        <v>0</v>
      </c>
      <c r="G17" s="317">
        <v>0</v>
      </c>
      <c r="H17" s="317">
        <v>0</v>
      </c>
      <c r="I17" s="317">
        <v>0</v>
      </c>
      <c r="J17" s="317">
        <v>0</v>
      </c>
      <c r="K17" s="317">
        <v>0</v>
      </c>
      <c r="L17" s="317">
        <v>0</v>
      </c>
      <c r="M17" s="317">
        <v>0</v>
      </c>
      <c r="N17" s="317">
        <v>0</v>
      </c>
      <c r="O17" s="317">
        <v>0</v>
      </c>
      <c r="P17" s="317">
        <v>0</v>
      </c>
      <c r="Q17" s="317">
        <v>0</v>
      </c>
      <c r="R17" s="317">
        <v>0</v>
      </c>
      <c r="S17" s="317">
        <v>0</v>
      </c>
    </row>
    <row r="18" spans="1:19" s="65" customFormat="1" ht="16.149999999999999" customHeight="1">
      <c r="A18" s="84">
        <v>9</v>
      </c>
      <c r="B18" s="228" t="s">
        <v>702</v>
      </c>
      <c r="C18" s="317">
        <v>0</v>
      </c>
      <c r="D18" s="317">
        <v>0</v>
      </c>
      <c r="E18" s="317">
        <v>0</v>
      </c>
      <c r="F18" s="317">
        <v>0</v>
      </c>
      <c r="G18" s="317">
        <v>0</v>
      </c>
      <c r="H18" s="317">
        <v>0</v>
      </c>
      <c r="I18" s="317">
        <v>0</v>
      </c>
      <c r="J18" s="317">
        <v>0</v>
      </c>
      <c r="K18" s="317">
        <v>0</v>
      </c>
      <c r="L18" s="317">
        <v>0</v>
      </c>
      <c r="M18" s="317">
        <v>0</v>
      </c>
      <c r="N18" s="317">
        <v>0</v>
      </c>
      <c r="O18" s="317">
        <v>0</v>
      </c>
      <c r="P18" s="317">
        <v>0</v>
      </c>
      <c r="Q18" s="317">
        <v>0</v>
      </c>
      <c r="R18" s="317">
        <v>0</v>
      </c>
      <c r="S18" s="317">
        <v>0</v>
      </c>
    </row>
    <row r="19" spans="1:19" s="65" customFormat="1" ht="16.149999999999999" customHeight="1">
      <c r="A19" s="84">
        <v>10</v>
      </c>
      <c r="B19" s="228" t="s">
        <v>703</v>
      </c>
      <c r="C19" s="317">
        <v>0</v>
      </c>
      <c r="D19" s="317">
        <v>0</v>
      </c>
      <c r="E19" s="317">
        <v>0</v>
      </c>
      <c r="F19" s="317">
        <v>0</v>
      </c>
      <c r="G19" s="317">
        <v>0</v>
      </c>
      <c r="H19" s="317">
        <v>0</v>
      </c>
      <c r="I19" s="317">
        <v>0</v>
      </c>
      <c r="J19" s="317">
        <v>0</v>
      </c>
      <c r="K19" s="317">
        <v>0</v>
      </c>
      <c r="L19" s="317">
        <v>0</v>
      </c>
      <c r="M19" s="317">
        <v>0</v>
      </c>
      <c r="N19" s="317">
        <v>0</v>
      </c>
      <c r="O19" s="317">
        <v>0</v>
      </c>
      <c r="P19" s="317">
        <v>0</v>
      </c>
      <c r="Q19" s="317">
        <v>0</v>
      </c>
      <c r="R19" s="317">
        <v>0</v>
      </c>
      <c r="S19" s="317">
        <v>0</v>
      </c>
    </row>
    <row r="20" spans="1:19" s="65" customFormat="1" ht="16.149999999999999" customHeight="1">
      <c r="A20" s="84">
        <v>11</v>
      </c>
      <c r="B20" s="228" t="s">
        <v>704</v>
      </c>
      <c r="C20" s="317">
        <v>0</v>
      </c>
      <c r="D20" s="317">
        <v>0</v>
      </c>
      <c r="E20" s="317">
        <v>0</v>
      </c>
      <c r="F20" s="317">
        <v>0</v>
      </c>
      <c r="G20" s="317">
        <v>0</v>
      </c>
      <c r="H20" s="317">
        <v>0</v>
      </c>
      <c r="I20" s="317">
        <v>0</v>
      </c>
      <c r="J20" s="317">
        <v>0</v>
      </c>
      <c r="K20" s="317">
        <v>0</v>
      </c>
      <c r="L20" s="317">
        <v>0</v>
      </c>
      <c r="M20" s="317">
        <v>0</v>
      </c>
      <c r="N20" s="317">
        <v>0</v>
      </c>
      <c r="O20" s="317">
        <v>0</v>
      </c>
      <c r="P20" s="317">
        <v>0</v>
      </c>
      <c r="Q20" s="317">
        <v>0</v>
      </c>
      <c r="R20" s="317">
        <v>0</v>
      </c>
      <c r="S20" s="317">
        <v>0</v>
      </c>
    </row>
    <row r="21" spans="1:19" s="65" customFormat="1" ht="16.149999999999999" customHeight="1">
      <c r="A21" s="84">
        <v>12</v>
      </c>
      <c r="B21" s="228" t="s">
        <v>705</v>
      </c>
      <c r="C21" s="317">
        <v>0</v>
      </c>
      <c r="D21" s="317">
        <v>0</v>
      </c>
      <c r="E21" s="317">
        <v>0</v>
      </c>
      <c r="F21" s="317">
        <v>0</v>
      </c>
      <c r="G21" s="317">
        <v>0</v>
      </c>
      <c r="H21" s="317">
        <v>0</v>
      </c>
      <c r="I21" s="317">
        <v>0</v>
      </c>
      <c r="J21" s="317">
        <v>0</v>
      </c>
      <c r="K21" s="317">
        <v>0</v>
      </c>
      <c r="L21" s="317">
        <v>0</v>
      </c>
      <c r="M21" s="317">
        <v>0</v>
      </c>
      <c r="N21" s="317">
        <v>0</v>
      </c>
      <c r="O21" s="317">
        <v>0</v>
      </c>
      <c r="P21" s="317">
        <v>0</v>
      </c>
      <c r="Q21" s="317">
        <v>0</v>
      </c>
      <c r="R21" s="317">
        <v>0</v>
      </c>
      <c r="S21" s="317">
        <v>0</v>
      </c>
    </row>
    <row r="22" spans="1:19" s="65" customFormat="1" ht="16.149999999999999" customHeight="1">
      <c r="A22" s="84">
        <v>13</v>
      </c>
      <c r="B22" s="228" t="s">
        <v>706</v>
      </c>
      <c r="C22" s="317">
        <v>0</v>
      </c>
      <c r="D22" s="317">
        <v>0</v>
      </c>
      <c r="E22" s="317">
        <v>0</v>
      </c>
      <c r="F22" s="317">
        <v>0</v>
      </c>
      <c r="G22" s="317">
        <v>0</v>
      </c>
      <c r="H22" s="317">
        <v>0</v>
      </c>
      <c r="I22" s="317">
        <v>0</v>
      </c>
      <c r="J22" s="317">
        <v>0</v>
      </c>
      <c r="K22" s="317">
        <v>0</v>
      </c>
      <c r="L22" s="317">
        <v>0</v>
      </c>
      <c r="M22" s="317">
        <v>0</v>
      </c>
      <c r="N22" s="317">
        <v>0</v>
      </c>
      <c r="O22" s="317">
        <v>0</v>
      </c>
      <c r="P22" s="317">
        <v>0</v>
      </c>
      <c r="Q22" s="317">
        <v>0</v>
      </c>
      <c r="R22" s="317">
        <v>0</v>
      </c>
      <c r="S22" s="317">
        <v>0</v>
      </c>
    </row>
    <row r="23" spans="1:19" s="65" customFormat="1" ht="16.149999999999999" customHeight="1">
      <c r="A23" s="84">
        <v>14</v>
      </c>
      <c r="B23" s="228" t="s">
        <v>707</v>
      </c>
      <c r="C23" s="317">
        <v>0</v>
      </c>
      <c r="D23" s="317">
        <v>0</v>
      </c>
      <c r="E23" s="317">
        <v>0</v>
      </c>
      <c r="F23" s="317">
        <v>0</v>
      </c>
      <c r="G23" s="317">
        <v>0</v>
      </c>
      <c r="H23" s="317">
        <v>0</v>
      </c>
      <c r="I23" s="317">
        <v>0</v>
      </c>
      <c r="J23" s="317">
        <v>0</v>
      </c>
      <c r="K23" s="317">
        <v>0</v>
      </c>
      <c r="L23" s="317">
        <v>0</v>
      </c>
      <c r="M23" s="317">
        <v>0</v>
      </c>
      <c r="N23" s="317">
        <v>0</v>
      </c>
      <c r="O23" s="317">
        <v>0</v>
      </c>
      <c r="P23" s="317">
        <v>0</v>
      </c>
      <c r="Q23" s="317">
        <v>0</v>
      </c>
      <c r="R23" s="317">
        <v>0</v>
      </c>
      <c r="S23" s="317">
        <v>0</v>
      </c>
    </row>
    <row r="24" spans="1:19" s="65" customFormat="1" ht="16.149999999999999" customHeight="1">
      <c r="A24" s="84">
        <v>15</v>
      </c>
      <c r="B24" s="228" t="s">
        <v>708</v>
      </c>
      <c r="C24" s="317">
        <v>0</v>
      </c>
      <c r="D24" s="317">
        <v>0</v>
      </c>
      <c r="E24" s="317">
        <v>0</v>
      </c>
      <c r="F24" s="317">
        <v>0</v>
      </c>
      <c r="G24" s="317">
        <v>0</v>
      </c>
      <c r="H24" s="317">
        <v>0</v>
      </c>
      <c r="I24" s="317">
        <v>0</v>
      </c>
      <c r="J24" s="317">
        <v>0</v>
      </c>
      <c r="K24" s="317">
        <v>0</v>
      </c>
      <c r="L24" s="317">
        <v>0</v>
      </c>
      <c r="M24" s="317">
        <v>0</v>
      </c>
      <c r="N24" s="317">
        <v>0</v>
      </c>
      <c r="O24" s="317">
        <v>0</v>
      </c>
      <c r="P24" s="317">
        <v>0</v>
      </c>
      <c r="Q24" s="317">
        <v>0</v>
      </c>
      <c r="R24" s="317">
        <v>0</v>
      </c>
      <c r="S24" s="317">
        <v>0</v>
      </c>
    </row>
    <row r="25" spans="1:19" s="65" customFormat="1" ht="16.149999999999999" customHeight="1">
      <c r="A25" s="84">
        <v>16</v>
      </c>
      <c r="B25" s="230" t="s">
        <v>709</v>
      </c>
      <c r="C25" s="317">
        <v>0</v>
      </c>
      <c r="D25" s="317">
        <v>0</v>
      </c>
      <c r="E25" s="317">
        <v>0</v>
      </c>
      <c r="F25" s="317">
        <v>0</v>
      </c>
      <c r="G25" s="317">
        <v>0</v>
      </c>
      <c r="H25" s="317">
        <v>0</v>
      </c>
      <c r="I25" s="317">
        <v>0</v>
      </c>
      <c r="J25" s="317">
        <v>0</v>
      </c>
      <c r="K25" s="317">
        <v>0</v>
      </c>
      <c r="L25" s="317">
        <v>0</v>
      </c>
      <c r="M25" s="317">
        <v>0</v>
      </c>
      <c r="N25" s="317">
        <v>0</v>
      </c>
      <c r="O25" s="317">
        <v>0</v>
      </c>
      <c r="P25" s="317">
        <v>0</v>
      </c>
      <c r="Q25" s="317">
        <v>0</v>
      </c>
      <c r="R25" s="317">
        <v>0</v>
      </c>
      <c r="S25" s="317">
        <v>0</v>
      </c>
    </row>
    <row r="26" spans="1:19" s="65" customFormat="1" ht="16.149999999999999" customHeight="1">
      <c r="A26" s="84">
        <v>17</v>
      </c>
      <c r="B26" s="230" t="s">
        <v>710</v>
      </c>
      <c r="C26" s="317">
        <v>0</v>
      </c>
      <c r="D26" s="317">
        <v>0</v>
      </c>
      <c r="E26" s="317">
        <v>0</v>
      </c>
      <c r="F26" s="317">
        <v>0</v>
      </c>
      <c r="G26" s="317">
        <v>0</v>
      </c>
      <c r="H26" s="317">
        <v>0</v>
      </c>
      <c r="I26" s="317">
        <v>0</v>
      </c>
      <c r="J26" s="317">
        <v>0</v>
      </c>
      <c r="K26" s="317">
        <v>0</v>
      </c>
      <c r="L26" s="317">
        <v>0</v>
      </c>
      <c r="M26" s="317">
        <v>0</v>
      </c>
      <c r="N26" s="317">
        <v>0</v>
      </c>
      <c r="O26" s="317">
        <v>0</v>
      </c>
      <c r="P26" s="317">
        <v>0</v>
      </c>
      <c r="Q26" s="317">
        <v>0</v>
      </c>
      <c r="R26" s="317">
        <v>0</v>
      </c>
      <c r="S26" s="317">
        <v>0</v>
      </c>
    </row>
    <row r="27" spans="1:19" s="65" customFormat="1" ht="16.149999999999999" customHeight="1">
      <c r="A27" s="84">
        <v>18</v>
      </c>
      <c r="B27" s="230" t="s">
        <v>711</v>
      </c>
      <c r="C27" s="317">
        <v>0</v>
      </c>
      <c r="D27" s="317">
        <v>0</v>
      </c>
      <c r="E27" s="317">
        <v>0</v>
      </c>
      <c r="F27" s="317">
        <v>0</v>
      </c>
      <c r="G27" s="317">
        <v>0</v>
      </c>
      <c r="H27" s="317">
        <v>0</v>
      </c>
      <c r="I27" s="317">
        <v>0</v>
      </c>
      <c r="J27" s="317">
        <v>0</v>
      </c>
      <c r="K27" s="317">
        <v>0</v>
      </c>
      <c r="L27" s="317">
        <v>0</v>
      </c>
      <c r="M27" s="317">
        <v>0</v>
      </c>
      <c r="N27" s="317">
        <v>0</v>
      </c>
      <c r="O27" s="317">
        <v>0</v>
      </c>
      <c r="P27" s="317">
        <v>0</v>
      </c>
      <c r="Q27" s="317">
        <v>0</v>
      </c>
      <c r="R27" s="317">
        <v>0</v>
      </c>
      <c r="S27" s="317">
        <v>0</v>
      </c>
    </row>
    <row r="28" spans="1:19" s="65" customFormat="1" ht="16.149999999999999" customHeight="1">
      <c r="A28" s="84">
        <v>19</v>
      </c>
      <c r="B28" s="230" t="s">
        <v>712</v>
      </c>
      <c r="C28" s="317">
        <v>0</v>
      </c>
      <c r="D28" s="317">
        <v>0</v>
      </c>
      <c r="E28" s="317">
        <v>0</v>
      </c>
      <c r="F28" s="317">
        <v>0</v>
      </c>
      <c r="G28" s="317">
        <v>0</v>
      </c>
      <c r="H28" s="317">
        <v>0</v>
      </c>
      <c r="I28" s="317">
        <v>0</v>
      </c>
      <c r="J28" s="317">
        <v>0</v>
      </c>
      <c r="K28" s="317">
        <v>0</v>
      </c>
      <c r="L28" s="317">
        <v>0</v>
      </c>
      <c r="M28" s="317">
        <v>0</v>
      </c>
      <c r="N28" s="317">
        <v>0</v>
      </c>
      <c r="O28" s="317">
        <v>0</v>
      </c>
      <c r="P28" s="317">
        <v>0</v>
      </c>
      <c r="Q28" s="317">
        <v>0</v>
      </c>
      <c r="R28" s="317">
        <v>0</v>
      </c>
      <c r="S28" s="317">
        <v>0</v>
      </c>
    </row>
    <row r="29" spans="1:19" s="65" customFormat="1" ht="16.149999999999999" customHeight="1">
      <c r="A29" s="84">
        <v>20</v>
      </c>
      <c r="B29" s="230" t="s">
        <v>713</v>
      </c>
      <c r="C29" s="317">
        <v>0</v>
      </c>
      <c r="D29" s="317">
        <v>0</v>
      </c>
      <c r="E29" s="317">
        <v>0</v>
      </c>
      <c r="F29" s="317">
        <v>0</v>
      </c>
      <c r="G29" s="317">
        <v>0</v>
      </c>
      <c r="H29" s="317">
        <v>0</v>
      </c>
      <c r="I29" s="317">
        <v>0</v>
      </c>
      <c r="J29" s="317">
        <v>0</v>
      </c>
      <c r="K29" s="317">
        <v>0</v>
      </c>
      <c r="L29" s="317">
        <v>0</v>
      </c>
      <c r="M29" s="317">
        <v>0</v>
      </c>
      <c r="N29" s="317">
        <v>0</v>
      </c>
      <c r="O29" s="317">
        <v>0</v>
      </c>
      <c r="P29" s="317">
        <v>0</v>
      </c>
      <c r="Q29" s="317">
        <v>0</v>
      </c>
      <c r="R29" s="317">
        <v>0</v>
      </c>
      <c r="S29" s="317">
        <v>0</v>
      </c>
    </row>
    <row r="30" spans="1:19" s="65" customFormat="1" ht="16.149999999999999" customHeight="1">
      <c r="A30" s="84">
        <v>21</v>
      </c>
      <c r="B30" s="230" t="s">
        <v>714</v>
      </c>
      <c r="C30" s="317">
        <v>0</v>
      </c>
      <c r="D30" s="317">
        <v>0</v>
      </c>
      <c r="E30" s="317">
        <v>0</v>
      </c>
      <c r="F30" s="317">
        <v>0</v>
      </c>
      <c r="G30" s="317">
        <v>0</v>
      </c>
      <c r="H30" s="317">
        <v>0</v>
      </c>
      <c r="I30" s="317">
        <v>0</v>
      </c>
      <c r="J30" s="317">
        <v>0</v>
      </c>
      <c r="K30" s="317">
        <v>0</v>
      </c>
      <c r="L30" s="317">
        <v>0</v>
      </c>
      <c r="M30" s="317">
        <v>0</v>
      </c>
      <c r="N30" s="317">
        <v>0</v>
      </c>
      <c r="O30" s="317">
        <v>0</v>
      </c>
      <c r="P30" s="317">
        <v>0</v>
      </c>
      <c r="Q30" s="317">
        <v>0</v>
      </c>
      <c r="R30" s="317">
        <v>0</v>
      </c>
      <c r="S30" s="317">
        <v>0</v>
      </c>
    </row>
    <row r="31" spans="1:19" s="65" customFormat="1" ht="16.149999999999999" customHeight="1">
      <c r="A31" s="84">
        <v>22</v>
      </c>
      <c r="B31" s="230" t="s">
        <v>715</v>
      </c>
      <c r="C31" s="317">
        <v>0</v>
      </c>
      <c r="D31" s="317">
        <v>0</v>
      </c>
      <c r="E31" s="317">
        <v>0</v>
      </c>
      <c r="F31" s="317">
        <v>0</v>
      </c>
      <c r="G31" s="317">
        <v>0</v>
      </c>
      <c r="H31" s="317">
        <v>0</v>
      </c>
      <c r="I31" s="317">
        <v>0</v>
      </c>
      <c r="J31" s="317">
        <v>0</v>
      </c>
      <c r="K31" s="317">
        <v>0</v>
      </c>
      <c r="L31" s="317">
        <v>0</v>
      </c>
      <c r="M31" s="317">
        <v>0</v>
      </c>
      <c r="N31" s="317">
        <v>0</v>
      </c>
      <c r="O31" s="317">
        <v>0</v>
      </c>
      <c r="P31" s="317">
        <v>0</v>
      </c>
      <c r="Q31" s="317">
        <v>0</v>
      </c>
      <c r="R31" s="317">
        <v>0</v>
      </c>
      <c r="S31" s="317">
        <v>0</v>
      </c>
    </row>
    <row r="32" spans="1:19">
      <c r="A32" s="84">
        <v>23</v>
      </c>
      <c r="B32" s="230" t="s">
        <v>716</v>
      </c>
      <c r="C32" s="317">
        <v>0</v>
      </c>
      <c r="D32" s="317">
        <v>0</v>
      </c>
      <c r="E32" s="317">
        <v>0</v>
      </c>
      <c r="F32" s="317">
        <v>0</v>
      </c>
      <c r="G32" s="317">
        <v>0</v>
      </c>
      <c r="H32" s="317">
        <v>0</v>
      </c>
      <c r="I32" s="317">
        <v>0</v>
      </c>
      <c r="J32" s="317">
        <v>0</v>
      </c>
      <c r="K32" s="317">
        <v>0</v>
      </c>
      <c r="L32" s="317">
        <v>0</v>
      </c>
      <c r="M32" s="317">
        <v>0</v>
      </c>
      <c r="N32" s="317">
        <v>0</v>
      </c>
      <c r="O32" s="317">
        <v>0</v>
      </c>
      <c r="P32" s="317">
        <v>0</v>
      </c>
      <c r="Q32" s="317">
        <v>0</v>
      </c>
      <c r="R32" s="317">
        <v>0</v>
      </c>
      <c r="S32" s="317">
        <v>0</v>
      </c>
    </row>
    <row r="33" spans="1:45">
      <c r="A33" s="84">
        <v>24</v>
      </c>
      <c r="B33" s="230" t="s">
        <v>717</v>
      </c>
      <c r="C33" s="317">
        <v>0</v>
      </c>
      <c r="D33" s="317">
        <v>0</v>
      </c>
      <c r="E33" s="317">
        <v>0</v>
      </c>
      <c r="F33" s="317">
        <v>0</v>
      </c>
      <c r="G33" s="317">
        <v>0</v>
      </c>
      <c r="H33" s="317">
        <v>0</v>
      </c>
      <c r="I33" s="317">
        <v>0</v>
      </c>
      <c r="J33" s="317">
        <v>0</v>
      </c>
      <c r="K33" s="317">
        <v>0</v>
      </c>
      <c r="L33" s="317">
        <v>0</v>
      </c>
      <c r="M33" s="317">
        <v>0</v>
      </c>
      <c r="N33" s="317">
        <v>0</v>
      </c>
      <c r="O33" s="317">
        <v>0</v>
      </c>
      <c r="P33" s="317">
        <v>0</v>
      </c>
      <c r="Q33" s="317">
        <v>0</v>
      </c>
      <c r="R33" s="317">
        <v>0</v>
      </c>
      <c r="S33" s="317">
        <v>0</v>
      </c>
    </row>
    <row r="34" spans="1:45">
      <c r="A34" s="84">
        <v>25</v>
      </c>
      <c r="B34" s="230" t="s">
        <v>718</v>
      </c>
      <c r="C34" s="317">
        <v>0</v>
      </c>
      <c r="D34" s="317">
        <v>0</v>
      </c>
      <c r="E34" s="317">
        <v>0</v>
      </c>
      <c r="F34" s="317">
        <v>0</v>
      </c>
      <c r="G34" s="317">
        <v>0</v>
      </c>
      <c r="H34" s="317">
        <v>0</v>
      </c>
      <c r="I34" s="317">
        <v>0</v>
      </c>
      <c r="J34" s="317">
        <v>0</v>
      </c>
      <c r="K34" s="317">
        <v>0</v>
      </c>
      <c r="L34" s="317">
        <v>0</v>
      </c>
      <c r="M34" s="317">
        <v>0</v>
      </c>
      <c r="N34" s="317">
        <v>0</v>
      </c>
      <c r="O34" s="317">
        <v>0</v>
      </c>
      <c r="P34" s="317">
        <v>0</v>
      </c>
      <c r="Q34" s="317">
        <v>0</v>
      </c>
      <c r="R34" s="317">
        <v>0</v>
      </c>
      <c r="S34" s="317">
        <v>0</v>
      </c>
    </row>
    <row r="35" spans="1:45">
      <c r="A35" s="84">
        <v>26</v>
      </c>
      <c r="B35" s="230" t="s">
        <v>719</v>
      </c>
      <c r="C35" s="317">
        <v>0</v>
      </c>
      <c r="D35" s="317">
        <v>0</v>
      </c>
      <c r="E35" s="317">
        <v>0</v>
      </c>
      <c r="F35" s="317">
        <v>0</v>
      </c>
      <c r="G35" s="317">
        <v>0</v>
      </c>
      <c r="H35" s="317">
        <v>0</v>
      </c>
      <c r="I35" s="317">
        <v>0</v>
      </c>
      <c r="J35" s="317">
        <v>0</v>
      </c>
      <c r="K35" s="317">
        <v>0</v>
      </c>
      <c r="L35" s="317">
        <v>0</v>
      </c>
      <c r="M35" s="317">
        <v>0</v>
      </c>
      <c r="N35" s="317">
        <v>0</v>
      </c>
      <c r="O35" s="317">
        <v>0</v>
      </c>
      <c r="P35" s="317">
        <v>0</v>
      </c>
      <c r="Q35" s="317">
        <v>0</v>
      </c>
      <c r="R35" s="317">
        <v>0</v>
      </c>
      <c r="S35" s="317">
        <v>0</v>
      </c>
    </row>
    <row r="36" spans="1:45" s="66" customFormat="1">
      <c r="A36" s="84">
        <v>27</v>
      </c>
      <c r="B36" s="230" t="s">
        <v>720</v>
      </c>
      <c r="C36" s="317">
        <v>0</v>
      </c>
      <c r="D36" s="317">
        <v>0</v>
      </c>
      <c r="E36" s="317">
        <v>0</v>
      </c>
      <c r="F36" s="317">
        <v>0</v>
      </c>
      <c r="G36" s="317">
        <v>0</v>
      </c>
      <c r="H36" s="317">
        <v>0</v>
      </c>
      <c r="I36" s="317">
        <v>0</v>
      </c>
      <c r="J36" s="317">
        <v>0</v>
      </c>
      <c r="K36" s="317">
        <v>0</v>
      </c>
      <c r="L36" s="317">
        <v>0</v>
      </c>
      <c r="M36" s="317">
        <v>0</v>
      </c>
      <c r="N36" s="317">
        <v>0</v>
      </c>
      <c r="O36" s="317">
        <v>0</v>
      </c>
      <c r="P36" s="317">
        <v>0</v>
      </c>
      <c r="Q36" s="317">
        <v>0</v>
      </c>
      <c r="R36" s="317">
        <v>0</v>
      </c>
      <c r="S36" s="317">
        <v>0</v>
      </c>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row>
    <row r="37" spans="1:45">
      <c r="A37" s="84">
        <v>28</v>
      </c>
      <c r="B37" s="230" t="s">
        <v>721</v>
      </c>
      <c r="C37" s="317">
        <v>0</v>
      </c>
      <c r="D37" s="317">
        <v>0</v>
      </c>
      <c r="E37" s="317">
        <v>0</v>
      </c>
      <c r="F37" s="317">
        <v>0</v>
      </c>
      <c r="G37" s="317">
        <v>0</v>
      </c>
      <c r="H37" s="317">
        <v>0</v>
      </c>
      <c r="I37" s="317">
        <v>0</v>
      </c>
      <c r="J37" s="317">
        <v>0</v>
      </c>
      <c r="K37" s="317">
        <v>0</v>
      </c>
      <c r="L37" s="317">
        <v>0</v>
      </c>
      <c r="M37" s="317">
        <v>0</v>
      </c>
      <c r="N37" s="317">
        <v>0</v>
      </c>
      <c r="O37" s="317">
        <v>0</v>
      </c>
      <c r="P37" s="317">
        <v>0</v>
      </c>
      <c r="Q37" s="317">
        <v>0</v>
      </c>
      <c r="R37" s="317">
        <v>0</v>
      </c>
      <c r="S37" s="317">
        <v>0</v>
      </c>
    </row>
    <row r="38" spans="1:45">
      <c r="A38" s="84">
        <v>29</v>
      </c>
      <c r="B38" s="230" t="s">
        <v>722</v>
      </c>
      <c r="C38" s="317">
        <v>0</v>
      </c>
      <c r="D38" s="317">
        <v>0</v>
      </c>
      <c r="E38" s="317">
        <v>0</v>
      </c>
      <c r="F38" s="317">
        <v>0</v>
      </c>
      <c r="G38" s="317">
        <v>0</v>
      </c>
      <c r="H38" s="317">
        <v>0</v>
      </c>
      <c r="I38" s="317">
        <v>0</v>
      </c>
      <c r="J38" s="317">
        <v>0</v>
      </c>
      <c r="K38" s="317">
        <v>0</v>
      </c>
      <c r="L38" s="317">
        <v>0</v>
      </c>
      <c r="M38" s="317">
        <v>0</v>
      </c>
      <c r="N38" s="317">
        <v>0</v>
      </c>
      <c r="O38" s="317">
        <v>0</v>
      </c>
      <c r="P38" s="317">
        <v>0</v>
      </c>
      <c r="Q38" s="317">
        <v>0</v>
      </c>
      <c r="R38" s="317">
        <v>0</v>
      </c>
      <c r="S38" s="317">
        <v>0</v>
      </c>
    </row>
    <row r="39" spans="1:45">
      <c r="A39" s="84">
        <v>30</v>
      </c>
      <c r="B39" s="230" t="s">
        <v>723</v>
      </c>
      <c r="C39" s="317">
        <v>0</v>
      </c>
      <c r="D39" s="317">
        <v>0</v>
      </c>
      <c r="E39" s="317">
        <v>0</v>
      </c>
      <c r="F39" s="317">
        <v>0</v>
      </c>
      <c r="G39" s="317">
        <v>0</v>
      </c>
      <c r="H39" s="317">
        <v>0</v>
      </c>
      <c r="I39" s="317">
        <v>0</v>
      </c>
      <c r="J39" s="317">
        <v>0</v>
      </c>
      <c r="K39" s="317">
        <v>0</v>
      </c>
      <c r="L39" s="317">
        <v>0</v>
      </c>
      <c r="M39" s="317">
        <v>0</v>
      </c>
      <c r="N39" s="317">
        <v>0</v>
      </c>
      <c r="O39" s="317">
        <v>0</v>
      </c>
      <c r="P39" s="317">
        <v>0</v>
      </c>
      <c r="Q39" s="317">
        <v>0</v>
      </c>
      <c r="R39" s="317">
        <v>0</v>
      </c>
      <c r="S39" s="317">
        <v>0</v>
      </c>
    </row>
    <row r="40" spans="1:45">
      <c r="A40" s="429"/>
      <c r="B40" s="406" t="s">
        <v>724</v>
      </c>
      <c r="C40" s="476">
        <f t="shared" ref="C40:S40" si="0">SUM(C10:C39)</f>
        <v>0</v>
      </c>
      <c r="D40" s="476">
        <f t="shared" si="0"/>
        <v>0</v>
      </c>
      <c r="E40" s="476">
        <f t="shared" si="0"/>
        <v>0</v>
      </c>
      <c r="F40" s="476">
        <f t="shared" si="0"/>
        <v>0</v>
      </c>
      <c r="G40" s="476">
        <f t="shared" si="0"/>
        <v>0</v>
      </c>
      <c r="H40" s="476">
        <f t="shared" si="0"/>
        <v>0</v>
      </c>
      <c r="I40" s="476">
        <f t="shared" si="0"/>
        <v>0</v>
      </c>
      <c r="J40" s="476">
        <f t="shared" si="0"/>
        <v>0</v>
      </c>
      <c r="K40" s="476">
        <f t="shared" si="0"/>
        <v>0</v>
      </c>
      <c r="L40" s="476">
        <f t="shared" si="0"/>
        <v>0</v>
      </c>
      <c r="M40" s="476">
        <f t="shared" si="0"/>
        <v>0</v>
      </c>
      <c r="N40" s="476">
        <f t="shared" si="0"/>
        <v>0</v>
      </c>
      <c r="O40" s="476">
        <f t="shared" si="0"/>
        <v>0</v>
      </c>
      <c r="P40" s="476">
        <f t="shared" si="0"/>
        <v>0</v>
      </c>
      <c r="Q40" s="476">
        <f t="shared" si="0"/>
        <v>0</v>
      </c>
      <c r="R40" s="476">
        <f t="shared" si="0"/>
        <v>0</v>
      </c>
      <c r="S40" s="476">
        <f t="shared" si="0"/>
        <v>0</v>
      </c>
    </row>
    <row r="41" spans="1:45">
      <c r="A41" s="211" t="s">
        <v>530</v>
      </c>
      <c r="B41" s="67"/>
      <c r="C41" s="67"/>
      <c r="D41" s="67"/>
      <c r="E41" s="67"/>
      <c r="F41" s="67"/>
      <c r="G41" s="67"/>
      <c r="H41" s="67"/>
      <c r="I41" s="67"/>
      <c r="J41" s="67"/>
      <c r="K41" s="67"/>
      <c r="L41" s="67"/>
      <c r="M41" s="67"/>
      <c r="N41" s="67"/>
      <c r="O41" s="67"/>
      <c r="P41" s="67"/>
      <c r="Q41" s="67"/>
      <c r="R41" s="67"/>
      <c r="S41" s="67"/>
    </row>
    <row r="42" spans="1:45" s="13" customFormat="1" ht="12.75">
      <c r="A42" s="12" t="s">
        <v>11</v>
      </c>
      <c r="G42" s="12"/>
      <c r="H42" s="12"/>
      <c r="K42" s="12"/>
      <c r="L42" s="12"/>
      <c r="M42" s="12"/>
      <c r="N42" s="12"/>
      <c r="O42" s="12"/>
      <c r="P42" s="12"/>
      <c r="Q42" s="12"/>
      <c r="R42" s="923" t="s">
        <v>12</v>
      </c>
      <c r="S42" s="923"/>
    </row>
    <row r="43" spans="1:45" s="13" customFormat="1" ht="12.75" customHeight="1">
      <c r="J43" s="12"/>
      <c r="K43" s="1067" t="s">
        <v>13</v>
      </c>
      <c r="L43" s="1067"/>
      <c r="M43" s="1067"/>
      <c r="N43" s="1067"/>
      <c r="O43" s="1067"/>
      <c r="P43" s="1067"/>
      <c r="Q43" s="1067"/>
      <c r="R43" s="1067"/>
      <c r="S43" s="1067"/>
    </row>
    <row r="44" spans="1:45" s="13" customFormat="1" ht="12.75" customHeight="1">
      <c r="J44" s="1067" t="s">
        <v>86</v>
      </c>
      <c r="K44" s="1067"/>
      <c r="L44" s="1067"/>
      <c r="M44" s="1067"/>
      <c r="N44" s="1067"/>
      <c r="O44" s="1067"/>
      <c r="P44" s="1067"/>
      <c r="Q44" s="1067"/>
      <c r="R44" s="1067"/>
      <c r="S44" s="1067"/>
    </row>
    <row r="45" spans="1:45" s="13" customFormat="1" ht="12.75">
      <c r="A45" s="12"/>
      <c r="B45" s="12"/>
      <c r="K45" s="12"/>
      <c r="L45" s="12"/>
      <c r="M45" s="12"/>
      <c r="N45" s="12"/>
      <c r="O45" s="12"/>
      <c r="P45" s="12"/>
      <c r="Q45" s="911" t="s">
        <v>83</v>
      </c>
      <c r="R45" s="911"/>
      <c r="S45" s="911"/>
    </row>
  </sheetData>
  <mergeCells count="14">
    <mergeCell ref="A7:A8"/>
    <mergeCell ref="B7:B8"/>
    <mergeCell ref="C7:F7"/>
    <mergeCell ref="G7:J7"/>
    <mergeCell ref="K7:N7"/>
    <mergeCell ref="Q45:S45"/>
    <mergeCell ref="J44:S44"/>
    <mergeCell ref="S7:S8"/>
    <mergeCell ref="O7:R7"/>
    <mergeCell ref="Q1:R1"/>
    <mergeCell ref="B3:T3"/>
    <mergeCell ref="R42:S42"/>
    <mergeCell ref="K43:S43"/>
    <mergeCell ref="G2:M2"/>
  </mergeCells>
  <phoneticPr fontId="0" type="noConversion"/>
  <printOptions horizontalCentered="1"/>
  <pageMargins left="0.70866141732283472" right="0.70866141732283472" top="0.23622047244094491" bottom="0" header="0.31496062992125984" footer="0.31496062992125984"/>
  <pageSetup paperSize="9" scale="58" orientation="landscape" r:id="rId1"/>
  <drawing r:id="rId2"/>
</worksheet>
</file>

<file path=xl/worksheets/sheet64.xml><?xml version="1.0" encoding="utf-8"?>
<worksheet xmlns="http://schemas.openxmlformats.org/spreadsheetml/2006/main" xmlns:r="http://schemas.openxmlformats.org/officeDocument/2006/relationships">
  <sheetPr>
    <pageSetUpPr fitToPage="1"/>
  </sheetPr>
  <dimension ref="A2:BF49"/>
  <sheetViews>
    <sheetView topLeftCell="A25" zoomScale="90" zoomScaleNormal="90" zoomScaleSheetLayoutView="100" workbookViewId="0">
      <selection activeCell="F45" sqref="F45"/>
    </sheetView>
  </sheetViews>
  <sheetFormatPr defaultRowHeight="15"/>
  <cols>
    <col min="1" max="1" width="5.85546875" style="60" customWidth="1"/>
    <col min="2" max="2" width="18.5703125" style="60" customWidth="1"/>
    <col min="3" max="3" width="7.140625" style="60" customWidth="1"/>
    <col min="4" max="4" width="6.85546875" style="60" customWidth="1"/>
    <col min="5" max="5" width="7.42578125" style="60" customWidth="1"/>
    <col min="6" max="6" width="9.140625" style="60" customWidth="1"/>
    <col min="7" max="7" width="7.42578125" style="60" customWidth="1"/>
    <col min="8" max="9" width="7" style="60" customWidth="1"/>
    <col min="10" max="10" width="7.140625" style="60" customWidth="1"/>
    <col min="11" max="11" width="6.85546875" style="60" customWidth="1"/>
    <col min="12" max="12" width="9.7109375" style="60" customWidth="1"/>
    <col min="13" max="14" width="6.85546875" style="60" customWidth="1"/>
    <col min="15" max="15" width="7" style="60" customWidth="1"/>
    <col min="16" max="16" width="7.28515625" style="60" customWidth="1"/>
    <col min="17" max="19" width="7.42578125" style="60" customWidth="1"/>
    <col min="20" max="20" width="7.85546875" style="60" customWidth="1"/>
    <col min="21" max="22" width="9.7109375" style="60" customWidth="1"/>
    <col min="23" max="23" width="9" style="60" bestFit="1" customWidth="1"/>
    <col min="24" max="24" width="10.7109375" style="60" bestFit="1" customWidth="1"/>
    <col min="25" max="25" width="10.5703125" style="60" bestFit="1" customWidth="1"/>
    <col min="26" max="26" width="6.140625" style="60" bestFit="1" customWidth="1"/>
    <col min="27" max="27" width="8.5703125" style="60" customWidth="1"/>
    <col min="28" max="28" width="9.140625" style="60" customWidth="1"/>
    <col min="29" max="29" width="9.5703125" style="60" customWidth="1"/>
    <col min="30" max="30" width="10.7109375" style="60" bestFit="1" customWidth="1"/>
    <col min="31" max="31" width="10.5703125" style="60" bestFit="1" customWidth="1"/>
    <col min="32" max="32" width="8.7109375" style="60" customWidth="1"/>
    <col min="33" max="16384" width="9.140625" style="60"/>
  </cols>
  <sheetData>
    <row r="2" spans="1:34" s="13" customFormat="1" ht="15.75">
      <c r="C2" s="37"/>
      <c r="D2" s="37"/>
      <c r="E2" s="37"/>
      <c r="F2" s="37"/>
      <c r="G2" s="37"/>
      <c r="H2" s="37"/>
      <c r="I2" s="37"/>
      <c r="J2" s="37"/>
      <c r="K2" s="85" t="s">
        <v>0</v>
      </c>
      <c r="L2" s="85"/>
      <c r="M2" s="85"/>
      <c r="N2" s="37"/>
      <c r="AA2" s="33"/>
      <c r="AB2" s="33"/>
      <c r="AC2" s="33"/>
      <c r="AD2" s="33"/>
      <c r="AE2" s="1235" t="s">
        <v>584</v>
      </c>
      <c r="AF2" s="1235"/>
      <c r="AG2" s="1235"/>
      <c r="AH2" s="1235"/>
    </row>
    <row r="3" spans="1:34" s="13" customFormat="1" ht="20.25">
      <c r="E3" s="909" t="s">
        <v>822</v>
      </c>
      <c r="F3" s="909"/>
      <c r="G3" s="909"/>
      <c r="H3" s="909"/>
      <c r="I3" s="909"/>
      <c r="J3" s="909"/>
      <c r="K3" s="909"/>
      <c r="L3" s="909"/>
      <c r="M3" s="909"/>
      <c r="N3" s="909"/>
      <c r="O3" s="909"/>
      <c r="P3" s="909"/>
      <c r="Q3" s="909"/>
      <c r="R3" s="909"/>
      <c r="S3" s="909"/>
      <c r="T3" s="909"/>
      <c r="U3" s="909"/>
      <c r="V3" s="909"/>
    </row>
    <row r="4" spans="1:34" ht="15.75">
      <c r="C4" s="910" t="s">
        <v>921</v>
      </c>
      <c r="D4" s="910"/>
      <c r="E4" s="910"/>
      <c r="F4" s="910"/>
      <c r="G4" s="910"/>
      <c r="H4" s="910"/>
      <c r="I4" s="910"/>
      <c r="J4" s="910"/>
      <c r="K4" s="910"/>
      <c r="L4" s="910"/>
      <c r="M4" s="910"/>
      <c r="N4" s="910"/>
      <c r="O4" s="910"/>
      <c r="P4" s="910"/>
      <c r="Q4" s="910"/>
      <c r="R4" s="910"/>
      <c r="S4" s="910"/>
      <c r="T4" s="910"/>
      <c r="U4" s="910"/>
      <c r="V4" s="910"/>
      <c r="W4" s="910"/>
      <c r="X4" s="39"/>
      <c r="Y4" s="39"/>
      <c r="Z4" s="90"/>
      <c r="AA4" s="90"/>
      <c r="AB4" s="90"/>
      <c r="AC4" s="90"/>
      <c r="AD4" s="90"/>
      <c r="AE4" s="90"/>
      <c r="AF4" s="85"/>
      <c r="AG4" s="85"/>
    </row>
    <row r="5" spans="1:34">
      <c r="C5" s="61"/>
      <c r="D5" s="61"/>
      <c r="E5" s="61"/>
      <c r="F5" s="61"/>
      <c r="G5" s="61"/>
      <c r="H5" s="61"/>
      <c r="I5" s="61"/>
      <c r="J5" s="61"/>
      <c r="Q5" s="61"/>
      <c r="R5" s="61"/>
      <c r="S5" s="61"/>
      <c r="T5" s="61"/>
      <c r="U5" s="61"/>
      <c r="V5" s="61"/>
      <c r="W5" s="61"/>
      <c r="X5" s="61"/>
      <c r="Y5" s="61"/>
      <c r="Z5" s="61"/>
      <c r="AA5" s="61"/>
      <c r="AB5" s="61"/>
      <c r="AC5" s="61"/>
      <c r="AD5" s="61"/>
      <c r="AE5" s="61"/>
      <c r="AF5" s="61"/>
      <c r="AG5" s="61"/>
    </row>
    <row r="6" spans="1:34" ht="15.75">
      <c r="A6" s="471" t="s">
        <v>768</v>
      </c>
      <c r="B6" s="70"/>
    </row>
    <row r="7" spans="1:34">
      <c r="B7" s="63"/>
    </row>
    <row r="8" spans="1:34" s="64" customFormat="1" ht="31.5" customHeight="1">
      <c r="A8" s="893" t="s">
        <v>2</v>
      </c>
      <c r="B8" s="1227" t="s">
        <v>3</v>
      </c>
      <c r="C8" s="1232" t="s">
        <v>110</v>
      </c>
      <c r="D8" s="1232"/>
      <c r="E8" s="1232"/>
      <c r="F8" s="1232"/>
      <c r="G8" s="1232"/>
      <c r="H8" s="1232"/>
      <c r="I8" s="1229" t="s">
        <v>922</v>
      </c>
      <c r="J8" s="1230"/>
      <c r="K8" s="1230"/>
      <c r="L8" s="1230"/>
      <c r="M8" s="1230"/>
      <c r="N8" s="1233"/>
      <c r="O8" s="1229" t="s">
        <v>207</v>
      </c>
      <c r="P8" s="1230"/>
      <c r="Q8" s="1230"/>
      <c r="R8" s="1230"/>
      <c r="S8" s="1230"/>
      <c r="T8" s="1233"/>
      <c r="U8" s="1232" t="s">
        <v>109</v>
      </c>
      <c r="V8" s="1232"/>
      <c r="W8" s="1232"/>
      <c r="X8" s="1232"/>
      <c r="Y8" s="1232"/>
      <c r="Z8" s="1232"/>
      <c r="AA8" s="1236" t="s">
        <v>253</v>
      </c>
      <c r="AB8" s="1237"/>
      <c r="AC8" s="1237"/>
      <c r="AD8" s="1237"/>
      <c r="AE8" s="1237"/>
      <c r="AF8" s="1238"/>
    </row>
    <row r="9" spans="1:34" s="65" customFormat="1" ht="61.5" customHeight="1">
      <c r="A9" s="893"/>
      <c r="B9" s="1228"/>
      <c r="C9" s="472" t="s">
        <v>94</v>
      </c>
      <c r="D9" s="472" t="s">
        <v>98</v>
      </c>
      <c r="E9" s="472" t="s">
        <v>99</v>
      </c>
      <c r="F9" s="472" t="s">
        <v>387</v>
      </c>
      <c r="G9" s="472" t="s">
        <v>254</v>
      </c>
      <c r="H9" s="472" t="s">
        <v>18</v>
      </c>
      <c r="I9" s="472" t="s">
        <v>94</v>
      </c>
      <c r="J9" s="472" t="s">
        <v>98</v>
      </c>
      <c r="K9" s="472" t="s">
        <v>99</v>
      </c>
      <c r="L9" s="472" t="s">
        <v>387</v>
      </c>
      <c r="M9" s="472" t="s">
        <v>254</v>
      </c>
      <c r="N9" s="472" t="s">
        <v>18</v>
      </c>
      <c r="O9" s="472" t="s">
        <v>94</v>
      </c>
      <c r="P9" s="472" t="s">
        <v>98</v>
      </c>
      <c r="Q9" s="472" t="s">
        <v>99</v>
      </c>
      <c r="R9" s="472" t="s">
        <v>387</v>
      </c>
      <c r="S9" s="472" t="s">
        <v>254</v>
      </c>
      <c r="T9" s="472" t="s">
        <v>18</v>
      </c>
      <c r="U9" s="472" t="s">
        <v>255</v>
      </c>
      <c r="V9" s="472" t="s">
        <v>256</v>
      </c>
      <c r="W9" s="472" t="s">
        <v>257</v>
      </c>
      <c r="X9" s="472" t="s">
        <v>387</v>
      </c>
      <c r="Y9" s="472" t="s">
        <v>254</v>
      </c>
      <c r="Z9" s="472" t="s">
        <v>90</v>
      </c>
      <c r="AA9" s="472" t="s">
        <v>94</v>
      </c>
      <c r="AB9" s="472" t="s">
        <v>98</v>
      </c>
      <c r="AC9" s="472" t="s">
        <v>257</v>
      </c>
      <c r="AD9" s="472" t="s">
        <v>387</v>
      </c>
      <c r="AE9" s="472" t="s">
        <v>254</v>
      </c>
      <c r="AF9" s="472" t="s">
        <v>18</v>
      </c>
    </row>
    <row r="10" spans="1:34" s="119" customFormat="1" ht="16.149999999999999" customHeight="1">
      <c r="A10" s="419">
        <v>1</v>
      </c>
      <c r="B10" s="473">
        <v>2</v>
      </c>
      <c r="C10" s="473">
        <v>3</v>
      </c>
      <c r="D10" s="474">
        <v>4</v>
      </c>
      <c r="E10" s="474">
        <v>5</v>
      </c>
      <c r="F10" s="474">
        <v>6</v>
      </c>
      <c r="G10" s="474">
        <v>7</v>
      </c>
      <c r="H10" s="474">
        <v>9</v>
      </c>
      <c r="I10" s="474">
        <v>10</v>
      </c>
      <c r="J10" s="474">
        <v>11</v>
      </c>
      <c r="K10" s="474">
        <v>12</v>
      </c>
      <c r="L10" s="474">
        <v>13</v>
      </c>
      <c r="M10" s="474">
        <v>14</v>
      </c>
      <c r="N10" s="474">
        <v>16</v>
      </c>
      <c r="O10" s="474">
        <v>17</v>
      </c>
      <c r="P10" s="474">
        <v>18</v>
      </c>
      <c r="Q10" s="474">
        <v>19</v>
      </c>
      <c r="R10" s="474">
        <v>20</v>
      </c>
      <c r="S10" s="474">
        <v>21</v>
      </c>
      <c r="T10" s="474">
        <v>23</v>
      </c>
      <c r="U10" s="474">
        <v>24</v>
      </c>
      <c r="V10" s="474">
        <v>25</v>
      </c>
      <c r="W10" s="474">
        <v>26</v>
      </c>
      <c r="X10" s="474">
        <v>27</v>
      </c>
      <c r="Y10" s="474">
        <v>28</v>
      </c>
      <c r="Z10" s="474">
        <v>30</v>
      </c>
      <c r="AA10" s="474">
        <v>31</v>
      </c>
      <c r="AB10" s="474">
        <v>32</v>
      </c>
      <c r="AC10" s="474">
        <v>33</v>
      </c>
      <c r="AD10" s="474">
        <v>34</v>
      </c>
      <c r="AE10" s="474">
        <v>35</v>
      </c>
      <c r="AF10" s="474">
        <v>37</v>
      </c>
    </row>
    <row r="11" spans="1:34" s="119" customFormat="1" ht="19.5" customHeight="1">
      <c r="A11" s="84">
        <v>1</v>
      </c>
      <c r="B11" s="228" t="s">
        <v>694</v>
      </c>
      <c r="C11" s="516">
        <v>1563</v>
      </c>
      <c r="D11" s="306">
        <v>97</v>
      </c>
      <c r="E11" s="306">
        <v>0</v>
      </c>
      <c r="F11" s="306">
        <v>0</v>
      </c>
      <c r="G11" s="306">
        <v>0</v>
      </c>
      <c r="H11" s="306">
        <f>C11+D11+E11+F11+G11</f>
        <v>1660</v>
      </c>
      <c r="I11" s="306">
        <v>1929</v>
      </c>
      <c r="J11" s="306">
        <v>0</v>
      </c>
      <c r="K11" s="306">
        <v>0</v>
      </c>
      <c r="L11" s="306">
        <v>0</v>
      </c>
      <c r="M11" s="306">
        <v>0</v>
      </c>
      <c r="N11" s="306">
        <v>1929</v>
      </c>
      <c r="O11" s="307">
        <v>0</v>
      </c>
      <c r="P11" s="307">
        <v>0</v>
      </c>
      <c r="Q11" s="307">
        <v>0</v>
      </c>
      <c r="R11" s="307">
        <v>0</v>
      </c>
      <c r="S11" s="307">
        <v>0</v>
      </c>
      <c r="T11" s="307">
        <f>S11+R11+Q11+P11+O11</f>
        <v>0</v>
      </c>
      <c r="U11" s="307">
        <v>3</v>
      </c>
      <c r="V11" s="307">
        <v>0</v>
      </c>
      <c r="W11" s="307">
        <v>0</v>
      </c>
      <c r="X11" s="307">
        <v>0</v>
      </c>
      <c r="Y11" s="307">
        <v>0</v>
      </c>
      <c r="Z11" s="307">
        <f>Y11+X11+W11+V11+U11</f>
        <v>3</v>
      </c>
      <c r="AA11" s="306">
        <v>0</v>
      </c>
      <c r="AB11" s="307">
        <v>0</v>
      </c>
      <c r="AC11" s="307">
        <v>0</v>
      </c>
      <c r="AD11" s="307">
        <v>0</v>
      </c>
      <c r="AE11" s="307">
        <v>0</v>
      </c>
      <c r="AF11" s="522">
        <f>AA11+AB11+AC11+AD11+AE11</f>
        <v>0</v>
      </c>
    </row>
    <row r="12" spans="1:34" s="119" customFormat="1" ht="19.5" customHeight="1">
      <c r="A12" s="84">
        <v>2</v>
      </c>
      <c r="B12" s="228" t="s">
        <v>695</v>
      </c>
      <c r="C12" s="516">
        <v>2441</v>
      </c>
      <c r="D12" s="306">
        <v>458</v>
      </c>
      <c r="E12" s="306">
        <v>0</v>
      </c>
      <c r="F12" s="306">
        <v>0</v>
      </c>
      <c r="G12" s="306">
        <v>8</v>
      </c>
      <c r="H12" s="306">
        <f t="shared" ref="H12:H40" si="0">C12+D12+E12+F12+G12</f>
        <v>2907</v>
      </c>
      <c r="I12" s="306">
        <v>3494</v>
      </c>
      <c r="J12" s="306">
        <v>0</v>
      </c>
      <c r="K12" s="306">
        <v>0</v>
      </c>
      <c r="L12" s="306">
        <v>0</v>
      </c>
      <c r="M12" s="306">
        <v>0</v>
      </c>
      <c r="N12" s="306">
        <v>3494</v>
      </c>
      <c r="O12" s="307">
        <v>0</v>
      </c>
      <c r="P12" s="307">
        <v>0</v>
      </c>
      <c r="Q12" s="307">
        <v>0</v>
      </c>
      <c r="R12" s="307">
        <v>0</v>
      </c>
      <c r="S12" s="307">
        <v>0</v>
      </c>
      <c r="T12" s="307">
        <f t="shared" ref="T12:T40" si="1">S12+R12+Q12+P12+O12</f>
        <v>0</v>
      </c>
      <c r="U12" s="307">
        <v>1</v>
      </c>
      <c r="V12" s="307">
        <v>0</v>
      </c>
      <c r="W12" s="307">
        <v>0</v>
      </c>
      <c r="X12" s="307">
        <v>0</v>
      </c>
      <c r="Y12" s="307">
        <v>0</v>
      </c>
      <c r="Z12" s="307">
        <f t="shared" ref="Z12:Z24" si="2">Y12+X12+W12+V12+U12</f>
        <v>1</v>
      </c>
      <c r="AA12" s="306">
        <v>0</v>
      </c>
      <c r="AB12" s="307">
        <v>0</v>
      </c>
      <c r="AC12" s="307">
        <v>0</v>
      </c>
      <c r="AD12" s="307">
        <v>0</v>
      </c>
      <c r="AE12" s="307">
        <v>0</v>
      </c>
      <c r="AF12" s="522">
        <f t="shared" ref="AF12:AF40" si="3">AA12+AB12+AC12+AD12+AE12</f>
        <v>0</v>
      </c>
    </row>
    <row r="13" spans="1:34" s="119" customFormat="1" ht="19.5" customHeight="1">
      <c r="A13" s="84">
        <v>3</v>
      </c>
      <c r="B13" s="228" t="s">
        <v>696</v>
      </c>
      <c r="C13" s="516">
        <v>1727</v>
      </c>
      <c r="D13" s="306">
        <v>97</v>
      </c>
      <c r="E13" s="306">
        <v>0</v>
      </c>
      <c r="F13" s="306">
        <v>0</v>
      </c>
      <c r="G13" s="306">
        <v>0</v>
      </c>
      <c r="H13" s="306">
        <f t="shared" si="0"/>
        <v>1824</v>
      </c>
      <c r="I13" s="306">
        <v>2004</v>
      </c>
      <c r="J13" s="306">
        <v>209</v>
      </c>
      <c r="K13" s="306">
        <v>0</v>
      </c>
      <c r="L13" s="306">
        <v>0</v>
      </c>
      <c r="M13" s="306">
        <v>0</v>
      </c>
      <c r="N13" s="306">
        <v>2213</v>
      </c>
      <c r="O13" s="307">
        <v>0</v>
      </c>
      <c r="P13" s="307">
        <v>0</v>
      </c>
      <c r="Q13" s="307">
        <v>0</v>
      </c>
      <c r="R13" s="307">
        <v>0</v>
      </c>
      <c r="S13" s="307">
        <v>0</v>
      </c>
      <c r="T13" s="307">
        <f t="shared" si="1"/>
        <v>0</v>
      </c>
      <c r="U13" s="307">
        <v>4</v>
      </c>
      <c r="V13" s="307">
        <v>0</v>
      </c>
      <c r="W13" s="307">
        <v>0</v>
      </c>
      <c r="X13" s="307">
        <v>0</v>
      </c>
      <c r="Y13" s="307">
        <v>0</v>
      </c>
      <c r="Z13" s="307">
        <f t="shared" si="2"/>
        <v>4</v>
      </c>
      <c r="AA13" s="306">
        <v>0</v>
      </c>
      <c r="AB13" s="307">
        <v>0</v>
      </c>
      <c r="AC13" s="307">
        <v>0</v>
      </c>
      <c r="AD13" s="307">
        <v>0</v>
      </c>
      <c r="AE13" s="307">
        <v>0</v>
      </c>
      <c r="AF13" s="522">
        <f t="shared" si="3"/>
        <v>0</v>
      </c>
    </row>
    <row r="14" spans="1:34" s="119" customFormat="1" ht="19.5" customHeight="1">
      <c r="A14" s="84">
        <v>4</v>
      </c>
      <c r="B14" s="228" t="s">
        <v>697</v>
      </c>
      <c r="C14" s="516">
        <v>1729</v>
      </c>
      <c r="D14" s="306">
        <v>192</v>
      </c>
      <c r="E14" s="306">
        <v>0</v>
      </c>
      <c r="F14" s="306">
        <v>0</v>
      </c>
      <c r="G14" s="306">
        <v>6</v>
      </c>
      <c r="H14" s="306">
        <f t="shared" si="0"/>
        <v>1927</v>
      </c>
      <c r="I14" s="306">
        <v>1854</v>
      </c>
      <c r="J14" s="306">
        <v>190</v>
      </c>
      <c r="K14" s="306">
        <v>0</v>
      </c>
      <c r="L14" s="306">
        <v>4</v>
      </c>
      <c r="M14" s="306">
        <v>28</v>
      </c>
      <c r="N14" s="306">
        <v>2076</v>
      </c>
      <c r="O14" s="307">
        <v>0</v>
      </c>
      <c r="P14" s="307">
        <v>0</v>
      </c>
      <c r="Q14" s="307">
        <v>0</v>
      </c>
      <c r="R14" s="307">
        <v>0</v>
      </c>
      <c r="S14" s="307">
        <v>0</v>
      </c>
      <c r="T14" s="307">
        <f t="shared" si="1"/>
        <v>0</v>
      </c>
      <c r="U14" s="307">
        <v>1</v>
      </c>
      <c r="V14" s="307">
        <v>0</v>
      </c>
      <c r="W14" s="307">
        <v>0</v>
      </c>
      <c r="X14" s="307">
        <v>0</v>
      </c>
      <c r="Y14" s="307">
        <v>0</v>
      </c>
      <c r="Z14" s="307">
        <f t="shared" si="2"/>
        <v>1</v>
      </c>
      <c r="AA14" s="306">
        <v>0</v>
      </c>
      <c r="AB14" s="307">
        <v>0</v>
      </c>
      <c r="AC14" s="307">
        <v>0</v>
      </c>
      <c r="AD14" s="307">
        <v>0</v>
      </c>
      <c r="AE14" s="307">
        <v>0</v>
      </c>
      <c r="AF14" s="522">
        <f t="shared" si="3"/>
        <v>0</v>
      </c>
    </row>
    <row r="15" spans="1:34" s="119" customFormat="1" ht="19.5" customHeight="1">
      <c r="A15" s="84">
        <v>5</v>
      </c>
      <c r="B15" s="228" t="s">
        <v>698</v>
      </c>
      <c r="C15" s="516">
        <v>2326</v>
      </c>
      <c r="D15" s="306">
        <v>101</v>
      </c>
      <c r="E15" s="306">
        <v>0</v>
      </c>
      <c r="F15" s="306">
        <v>0</v>
      </c>
      <c r="G15" s="306">
        <v>0</v>
      </c>
      <c r="H15" s="306">
        <f t="shared" si="0"/>
        <v>2427</v>
      </c>
      <c r="I15" s="306">
        <v>2809</v>
      </c>
      <c r="J15" s="306">
        <v>0</v>
      </c>
      <c r="K15" s="306">
        <v>0</v>
      </c>
      <c r="L15" s="306">
        <v>0</v>
      </c>
      <c r="M15" s="306">
        <v>0</v>
      </c>
      <c r="N15" s="306">
        <v>2809</v>
      </c>
      <c r="O15" s="307">
        <v>0</v>
      </c>
      <c r="P15" s="307">
        <v>0</v>
      </c>
      <c r="Q15" s="307">
        <v>0</v>
      </c>
      <c r="R15" s="307">
        <v>0</v>
      </c>
      <c r="S15" s="307">
        <v>0</v>
      </c>
      <c r="T15" s="307">
        <f t="shared" si="1"/>
        <v>0</v>
      </c>
      <c r="U15" s="307">
        <v>10</v>
      </c>
      <c r="V15" s="307">
        <v>0</v>
      </c>
      <c r="W15" s="307">
        <v>0</v>
      </c>
      <c r="X15" s="307">
        <v>0</v>
      </c>
      <c r="Y15" s="307">
        <v>0</v>
      </c>
      <c r="Z15" s="307">
        <f t="shared" si="2"/>
        <v>10</v>
      </c>
      <c r="AA15" s="306">
        <v>0</v>
      </c>
      <c r="AB15" s="307">
        <v>0</v>
      </c>
      <c r="AC15" s="307">
        <v>0</v>
      </c>
      <c r="AD15" s="307">
        <v>0</v>
      </c>
      <c r="AE15" s="307">
        <v>0</v>
      </c>
      <c r="AF15" s="522">
        <f t="shared" si="3"/>
        <v>0</v>
      </c>
    </row>
    <row r="16" spans="1:34" s="119" customFormat="1" ht="19.5" customHeight="1">
      <c r="A16" s="84">
        <v>6</v>
      </c>
      <c r="B16" s="228" t="s">
        <v>699</v>
      </c>
      <c r="C16" s="516">
        <v>806</v>
      </c>
      <c r="D16" s="306">
        <v>1</v>
      </c>
      <c r="E16" s="306">
        <v>0</v>
      </c>
      <c r="F16" s="306">
        <v>0</v>
      </c>
      <c r="G16" s="306">
        <v>0</v>
      </c>
      <c r="H16" s="306">
        <f t="shared" si="0"/>
        <v>807</v>
      </c>
      <c r="I16" s="306">
        <v>980</v>
      </c>
      <c r="J16" s="306">
        <v>46</v>
      </c>
      <c r="K16" s="306">
        <v>0</v>
      </c>
      <c r="L16" s="306">
        <v>0</v>
      </c>
      <c r="M16" s="306">
        <v>0</v>
      </c>
      <c r="N16" s="306">
        <v>1026</v>
      </c>
      <c r="O16" s="307">
        <v>0</v>
      </c>
      <c r="P16" s="307">
        <v>0</v>
      </c>
      <c r="Q16" s="307">
        <v>0</v>
      </c>
      <c r="R16" s="307">
        <v>0</v>
      </c>
      <c r="S16" s="307">
        <v>0</v>
      </c>
      <c r="T16" s="307">
        <f t="shared" si="1"/>
        <v>0</v>
      </c>
      <c r="U16" s="307">
        <v>3</v>
      </c>
      <c r="V16" s="307">
        <v>0</v>
      </c>
      <c r="W16" s="307">
        <v>0</v>
      </c>
      <c r="X16" s="307">
        <v>0</v>
      </c>
      <c r="Y16" s="307">
        <v>0</v>
      </c>
      <c r="Z16" s="307">
        <f t="shared" si="2"/>
        <v>3</v>
      </c>
      <c r="AA16" s="306">
        <v>0</v>
      </c>
      <c r="AB16" s="307">
        <v>0</v>
      </c>
      <c r="AC16" s="307">
        <v>0</v>
      </c>
      <c r="AD16" s="307">
        <v>0</v>
      </c>
      <c r="AE16" s="307">
        <v>0</v>
      </c>
      <c r="AF16" s="522">
        <f t="shared" si="3"/>
        <v>0</v>
      </c>
    </row>
    <row r="17" spans="1:32" s="119" customFormat="1" ht="19.5" customHeight="1">
      <c r="A17" s="84">
        <v>7</v>
      </c>
      <c r="B17" s="228" t="s">
        <v>700</v>
      </c>
      <c r="C17" s="516">
        <v>2249</v>
      </c>
      <c r="D17" s="306">
        <v>153</v>
      </c>
      <c r="E17" s="306">
        <v>0</v>
      </c>
      <c r="F17" s="306">
        <v>0</v>
      </c>
      <c r="G17" s="306">
        <v>2</v>
      </c>
      <c r="H17" s="306">
        <f t="shared" si="0"/>
        <v>2404</v>
      </c>
      <c r="I17" s="306">
        <v>2979</v>
      </c>
      <c r="J17" s="306">
        <v>0</v>
      </c>
      <c r="K17" s="306">
        <v>0</v>
      </c>
      <c r="L17" s="306">
        <v>0</v>
      </c>
      <c r="M17" s="306">
        <v>0</v>
      </c>
      <c r="N17" s="306">
        <v>2979</v>
      </c>
      <c r="O17" s="307">
        <v>0</v>
      </c>
      <c r="P17" s="307">
        <v>0</v>
      </c>
      <c r="Q17" s="307">
        <v>0</v>
      </c>
      <c r="R17" s="307">
        <v>0</v>
      </c>
      <c r="S17" s="307">
        <v>0</v>
      </c>
      <c r="T17" s="307">
        <f t="shared" si="1"/>
        <v>0</v>
      </c>
      <c r="U17" s="307">
        <v>3</v>
      </c>
      <c r="V17" s="307">
        <v>0</v>
      </c>
      <c r="W17" s="307">
        <v>0</v>
      </c>
      <c r="X17" s="307">
        <v>0</v>
      </c>
      <c r="Y17" s="307">
        <v>0</v>
      </c>
      <c r="Z17" s="307">
        <f t="shared" si="2"/>
        <v>3</v>
      </c>
      <c r="AA17" s="306">
        <v>0</v>
      </c>
      <c r="AB17" s="307">
        <v>0</v>
      </c>
      <c r="AC17" s="307">
        <v>0</v>
      </c>
      <c r="AD17" s="307">
        <v>0</v>
      </c>
      <c r="AE17" s="307">
        <v>0</v>
      </c>
      <c r="AF17" s="522">
        <f t="shared" si="3"/>
        <v>0</v>
      </c>
    </row>
    <row r="18" spans="1:32" s="119" customFormat="1" ht="19.5" customHeight="1">
      <c r="A18" s="84">
        <v>8</v>
      </c>
      <c r="B18" s="228" t="s">
        <v>701</v>
      </c>
      <c r="C18" s="516">
        <v>580</v>
      </c>
      <c r="D18" s="306">
        <v>18</v>
      </c>
      <c r="E18" s="306">
        <v>0</v>
      </c>
      <c r="F18" s="306">
        <v>0</v>
      </c>
      <c r="G18" s="306">
        <v>0</v>
      </c>
      <c r="H18" s="306">
        <f t="shared" si="0"/>
        <v>598</v>
      </c>
      <c r="I18" s="306">
        <v>731</v>
      </c>
      <c r="J18" s="306">
        <v>0</v>
      </c>
      <c r="K18" s="306">
        <v>0</v>
      </c>
      <c r="L18" s="306">
        <v>0</v>
      </c>
      <c r="M18" s="306">
        <v>0</v>
      </c>
      <c r="N18" s="306">
        <v>731</v>
      </c>
      <c r="O18" s="307">
        <v>0</v>
      </c>
      <c r="P18" s="307">
        <v>0</v>
      </c>
      <c r="Q18" s="307">
        <v>0</v>
      </c>
      <c r="R18" s="307">
        <v>0</v>
      </c>
      <c r="S18" s="307">
        <v>0</v>
      </c>
      <c r="T18" s="307">
        <f t="shared" si="1"/>
        <v>0</v>
      </c>
      <c r="U18" s="307">
        <v>3</v>
      </c>
      <c r="V18" s="307">
        <v>0</v>
      </c>
      <c r="W18" s="307">
        <v>0</v>
      </c>
      <c r="X18" s="307">
        <v>0</v>
      </c>
      <c r="Y18" s="307">
        <v>0</v>
      </c>
      <c r="Z18" s="307">
        <f t="shared" si="2"/>
        <v>3</v>
      </c>
      <c r="AA18" s="306">
        <v>0</v>
      </c>
      <c r="AB18" s="307">
        <v>0</v>
      </c>
      <c r="AC18" s="307">
        <v>0</v>
      </c>
      <c r="AD18" s="307">
        <v>0</v>
      </c>
      <c r="AE18" s="307">
        <v>0</v>
      </c>
      <c r="AF18" s="522">
        <f t="shared" si="3"/>
        <v>0</v>
      </c>
    </row>
    <row r="19" spans="1:32" s="119" customFormat="1" ht="19.5" customHeight="1">
      <c r="A19" s="84">
        <v>9</v>
      </c>
      <c r="B19" s="228" t="s">
        <v>702</v>
      </c>
      <c r="C19" s="516">
        <v>1441</v>
      </c>
      <c r="D19" s="306">
        <v>116</v>
      </c>
      <c r="E19" s="306">
        <v>0</v>
      </c>
      <c r="F19" s="306">
        <v>0</v>
      </c>
      <c r="G19" s="306">
        <v>0</v>
      </c>
      <c r="H19" s="306">
        <f t="shared" si="0"/>
        <v>1557</v>
      </c>
      <c r="I19" s="306">
        <v>1860</v>
      </c>
      <c r="J19" s="306">
        <v>0</v>
      </c>
      <c r="K19" s="306">
        <v>0</v>
      </c>
      <c r="L19" s="306">
        <v>0</v>
      </c>
      <c r="M19" s="306">
        <v>0</v>
      </c>
      <c r="N19" s="306">
        <v>1860</v>
      </c>
      <c r="O19" s="307">
        <v>0</v>
      </c>
      <c r="P19" s="307">
        <v>0</v>
      </c>
      <c r="Q19" s="307">
        <v>0</v>
      </c>
      <c r="R19" s="307">
        <v>0</v>
      </c>
      <c r="S19" s="307">
        <v>0</v>
      </c>
      <c r="T19" s="307">
        <f t="shared" si="1"/>
        <v>0</v>
      </c>
      <c r="U19" s="307">
        <v>2</v>
      </c>
      <c r="V19" s="307">
        <v>0</v>
      </c>
      <c r="W19" s="307">
        <v>0</v>
      </c>
      <c r="X19" s="307">
        <v>0</v>
      </c>
      <c r="Y19" s="307">
        <v>0</v>
      </c>
      <c r="Z19" s="307">
        <f t="shared" si="2"/>
        <v>2</v>
      </c>
      <c r="AA19" s="306">
        <v>0</v>
      </c>
      <c r="AB19" s="307">
        <v>0</v>
      </c>
      <c r="AC19" s="307">
        <v>0</v>
      </c>
      <c r="AD19" s="307">
        <v>0</v>
      </c>
      <c r="AE19" s="307">
        <v>0</v>
      </c>
      <c r="AF19" s="522">
        <f t="shared" si="3"/>
        <v>0</v>
      </c>
    </row>
    <row r="20" spans="1:32" s="119" customFormat="1" ht="19.5" customHeight="1">
      <c r="A20" s="84">
        <v>10</v>
      </c>
      <c r="B20" s="228" t="s">
        <v>703</v>
      </c>
      <c r="C20" s="516">
        <v>1404</v>
      </c>
      <c r="D20" s="306">
        <v>12</v>
      </c>
      <c r="E20" s="306">
        <v>0</v>
      </c>
      <c r="F20" s="306">
        <v>0</v>
      </c>
      <c r="G20" s="306">
        <v>0</v>
      </c>
      <c r="H20" s="306">
        <f t="shared" si="0"/>
        <v>1416</v>
      </c>
      <c r="I20" s="306">
        <v>1668</v>
      </c>
      <c r="J20" s="306">
        <v>0</v>
      </c>
      <c r="K20" s="306">
        <v>0</v>
      </c>
      <c r="L20" s="306">
        <v>0</v>
      </c>
      <c r="M20" s="306">
        <v>0</v>
      </c>
      <c r="N20" s="306">
        <v>1668</v>
      </c>
      <c r="O20" s="307">
        <v>0</v>
      </c>
      <c r="P20" s="307">
        <v>0</v>
      </c>
      <c r="Q20" s="307">
        <v>0</v>
      </c>
      <c r="R20" s="307">
        <v>0</v>
      </c>
      <c r="S20" s="307">
        <v>0</v>
      </c>
      <c r="T20" s="307">
        <f t="shared" si="1"/>
        <v>0</v>
      </c>
      <c r="U20" s="307">
        <v>7</v>
      </c>
      <c r="V20" s="307">
        <v>0</v>
      </c>
      <c r="W20" s="307">
        <v>0</v>
      </c>
      <c r="X20" s="307">
        <v>0</v>
      </c>
      <c r="Y20" s="307">
        <v>0</v>
      </c>
      <c r="Z20" s="307">
        <f t="shared" si="2"/>
        <v>7</v>
      </c>
      <c r="AA20" s="306">
        <v>0</v>
      </c>
      <c r="AB20" s="307">
        <v>0</v>
      </c>
      <c r="AC20" s="307">
        <v>0</v>
      </c>
      <c r="AD20" s="307">
        <v>0</v>
      </c>
      <c r="AE20" s="307">
        <v>0</v>
      </c>
      <c r="AF20" s="522">
        <f t="shared" si="3"/>
        <v>0</v>
      </c>
    </row>
    <row r="21" spans="1:32" s="119" customFormat="1" ht="19.5" customHeight="1">
      <c r="A21" s="84">
        <v>11</v>
      </c>
      <c r="B21" s="228" t="s">
        <v>704</v>
      </c>
      <c r="C21" s="516">
        <v>3430</v>
      </c>
      <c r="D21" s="306">
        <v>164</v>
      </c>
      <c r="E21" s="306">
        <v>0</v>
      </c>
      <c r="F21" s="306">
        <v>0</v>
      </c>
      <c r="G21" s="306">
        <v>0</v>
      </c>
      <c r="H21" s="306">
        <f t="shared" si="0"/>
        <v>3594</v>
      </c>
      <c r="I21" s="306">
        <v>4008</v>
      </c>
      <c r="J21" s="306">
        <v>343</v>
      </c>
      <c r="K21" s="306"/>
      <c r="L21" s="306">
        <v>0</v>
      </c>
      <c r="M21" s="306">
        <v>0</v>
      </c>
      <c r="N21" s="306">
        <v>4351</v>
      </c>
      <c r="O21" s="307">
        <v>0</v>
      </c>
      <c r="P21" s="307">
        <v>0</v>
      </c>
      <c r="Q21" s="307">
        <v>0</v>
      </c>
      <c r="R21" s="307">
        <v>0</v>
      </c>
      <c r="S21" s="307">
        <v>0</v>
      </c>
      <c r="T21" s="307">
        <f t="shared" si="1"/>
        <v>0</v>
      </c>
      <c r="U21" s="307">
        <v>21</v>
      </c>
      <c r="V21" s="307">
        <v>0</v>
      </c>
      <c r="W21" s="307">
        <v>0</v>
      </c>
      <c r="X21" s="307">
        <v>0</v>
      </c>
      <c r="Y21" s="307">
        <v>0</v>
      </c>
      <c r="Z21" s="307">
        <f t="shared" si="2"/>
        <v>21</v>
      </c>
      <c r="AA21" s="306">
        <v>0</v>
      </c>
      <c r="AB21" s="307">
        <v>0</v>
      </c>
      <c r="AC21" s="307">
        <v>0</v>
      </c>
      <c r="AD21" s="307">
        <v>0</v>
      </c>
      <c r="AE21" s="307">
        <v>0</v>
      </c>
      <c r="AF21" s="522">
        <f t="shared" si="3"/>
        <v>0</v>
      </c>
    </row>
    <row r="22" spans="1:32" s="119" customFormat="1" ht="19.5" customHeight="1">
      <c r="A22" s="84">
        <v>12</v>
      </c>
      <c r="B22" s="228" t="s">
        <v>705</v>
      </c>
      <c r="C22" s="516">
        <v>1369</v>
      </c>
      <c r="D22" s="306">
        <v>162</v>
      </c>
      <c r="E22" s="306">
        <v>0</v>
      </c>
      <c r="F22" s="306">
        <v>0</v>
      </c>
      <c r="G22" s="306">
        <v>1</v>
      </c>
      <c r="H22" s="306">
        <f t="shared" si="0"/>
        <v>1532</v>
      </c>
      <c r="I22" s="306">
        <v>1709</v>
      </c>
      <c r="J22" s="306">
        <v>0</v>
      </c>
      <c r="K22" s="306">
        <v>0</v>
      </c>
      <c r="L22" s="306">
        <v>0</v>
      </c>
      <c r="M22" s="306">
        <v>0</v>
      </c>
      <c r="N22" s="306">
        <v>1709</v>
      </c>
      <c r="O22" s="307">
        <v>0</v>
      </c>
      <c r="P22" s="307">
        <v>0</v>
      </c>
      <c r="Q22" s="307">
        <v>0</v>
      </c>
      <c r="R22" s="307">
        <v>0</v>
      </c>
      <c r="S22" s="307">
        <v>0</v>
      </c>
      <c r="T22" s="307">
        <f t="shared" si="1"/>
        <v>0</v>
      </c>
      <c r="U22" s="307">
        <v>1</v>
      </c>
      <c r="V22" s="307">
        <v>0</v>
      </c>
      <c r="W22" s="307">
        <v>0</v>
      </c>
      <c r="X22" s="307">
        <v>0</v>
      </c>
      <c r="Y22" s="307">
        <v>0</v>
      </c>
      <c r="Z22" s="307">
        <f t="shared" si="2"/>
        <v>1</v>
      </c>
      <c r="AA22" s="306">
        <v>0</v>
      </c>
      <c r="AB22" s="307">
        <v>0</v>
      </c>
      <c r="AC22" s="307">
        <v>0</v>
      </c>
      <c r="AD22" s="307">
        <v>0</v>
      </c>
      <c r="AE22" s="307">
        <v>0</v>
      </c>
      <c r="AF22" s="522">
        <f t="shared" si="3"/>
        <v>0</v>
      </c>
    </row>
    <row r="23" spans="1:32" s="119" customFormat="1" ht="19.5" customHeight="1">
      <c r="A23" s="84">
        <v>13</v>
      </c>
      <c r="B23" s="228" t="s">
        <v>706</v>
      </c>
      <c r="C23" s="516">
        <v>2208</v>
      </c>
      <c r="D23" s="306">
        <v>299</v>
      </c>
      <c r="E23" s="306">
        <v>0</v>
      </c>
      <c r="F23" s="306">
        <v>0</v>
      </c>
      <c r="G23" s="306">
        <v>37</v>
      </c>
      <c r="H23" s="306">
        <f t="shared" si="0"/>
        <v>2544</v>
      </c>
      <c r="I23" s="306">
        <v>2463</v>
      </c>
      <c r="J23" s="306">
        <v>0</v>
      </c>
      <c r="K23" s="306">
        <v>0</v>
      </c>
      <c r="L23" s="306">
        <v>0</v>
      </c>
      <c r="M23" s="306">
        <v>0</v>
      </c>
      <c r="N23" s="306">
        <v>2463</v>
      </c>
      <c r="O23" s="307">
        <v>0</v>
      </c>
      <c r="P23" s="307">
        <v>0</v>
      </c>
      <c r="Q23" s="307">
        <v>0</v>
      </c>
      <c r="R23" s="307">
        <v>0</v>
      </c>
      <c r="S23" s="307">
        <v>0</v>
      </c>
      <c r="T23" s="307">
        <f t="shared" si="1"/>
        <v>0</v>
      </c>
      <c r="U23" s="307">
        <v>6</v>
      </c>
      <c r="V23" s="307">
        <v>0</v>
      </c>
      <c r="W23" s="307">
        <v>0</v>
      </c>
      <c r="X23" s="307">
        <v>0</v>
      </c>
      <c r="Y23" s="307">
        <v>0</v>
      </c>
      <c r="Z23" s="307">
        <f t="shared" si="2"/>
        <v>6</v>
      </c>
      <c r="AA23" s="306">
        <v>0</v>
      </c>
      <c r="AB23" s="307">
        <v>0</v>
      </c>
      <c r="AC23" s="307">
        <v>0</v>
      </c>
      <c r="AD23" s="307">
        <v>0</v>
      </c>
      <c r="AE23" s="307">
        <v>0</v>
      </c>
      <c r="AF23" s="522">
        <f t="shared" si="3"/>
        <v>0</v>
      </c>
    </row>
    <row r="24" spans="1:32" s="119" customFormat="1" ht="19.5" customHeight="1">
      <c r="A24" s="84">
        <v>14</v>
      </c>
      <c r="B24" s="228" t="s">
        <v>707</v>
      </c>
      <c r="C24" s="516">
        <v>660</v>
      </c>
      <c r="D24" s="306">
        <v>30</v>
      </c>
      <c r="E24" s="306">
        <v>0</v>
      </c>
      <c r="F24" s="306">
        <v>0</v>
      </c>
      <c r="G24" s="306">
        <v>0</v>
      </c>
      <c r="H24" s="306">
        <f t="shared" si="0"/>
        <v>690</v>
      </c>
      <c r="I24" s="306">
        <v>996</v>
      </c>
      <c r="J24" s="306">
        <v>0</v>
      </c>
      <c r="K24" s="306">
        <v>0</v>
      </c>
      <c r="L24" s="306">
        <v>0</v>
      </c>
      <c r="M24" s="306">
        <v>0</v>
      </c>
      <c r="N24" s="306">
        <v>996</v>
      </c>
      <c r="O24" s="307">
        <v>0</v>
      </c>
      <c r="P24" s="307">
        <v>0</v>
      </c>
      <c r="Q24" s="307">
        <v>0</v>
      </c>
      <c r="R24" s="307">
        <v>0</v>
      </c>
      <c r="S24" s="307">
        <v>0</v>
      </c>
      <c r="T24" s="307">
        <f t="shared" si="1"/>
        <v>0</v>
      </c>
      <c r="U24" s="307">
        <v>0</v>
      </c>
      <c r="V24" s="307">
        <v>0</v>
      </c>
      <c r="W24" s="307">
        <v>0</v>
      </c>
      <c r="X24" s="307">
        <v>0</v>
      </c>
      <c r="Y24" s="307">
        <v>0</v>
      </c>
      <c r="Z24" s="307">
        <f t="shared" si="2"/>
        <v>0</v>
      </c>
      <c r="AA24" s="306">
        <v>0</v>
      </c>
      <c r="AB24" s="307">
        <v>0</v>
      </c>
      <c r="AC24" s="307">
        <v>0</v>
      </c>
      <c r="AD24" s="307">
        <v>0</v>
      </c>
      <c r="AE24" s="307">
        <v>0</v>
      </c>
      <c r="AF24" s="522">
        <f t="shared" si="3"/>
        <v>0</v>
      </c>
    </row>
    <row r="25" spans="1:32" s="119" customFormat="1" ht="19.5" customHeight="1">
      <c r="A25" s="84">
        <v>15</v>
      </c>
      <c r="B25" s="228" t="s">
        <v>708</v>
      </c>
      <c r="C25" s="516">
        <v>2459</v>
      </c>
      <c r="D25" s="306">
        <v>11</v>
      </c>
      <c r="E25" s="306">
        <v>0</v>
      </c>
      <c r="F25" s="306">
        <v>0</v>
      </c>
      <c r="G25" s="306">
        <v>0</v>
      </c>
      <c r="H25" s="306">
        <f t="shared" si="0"/>
        <v>2470</v>
      </c>
      <c r="I25" s="306">
        <v>2721</v>
      </c>
      <c r="J25" s="306">
        <v>0</v>
      </c>
      <c r="K25" s="306">
        <v>0</v>
      </c>
      <c r="L25" s="306">
        <v>0</v>
      </c>
      <c r="M25" s="306">
        <v>0</v>
      </c>
      <c r="N25" s="306">
        <v>2721</v>
      </c>
      <c r="O25" s="307">
        <v>0</v>
      </c>
      <c r="P25" s="307">
        <v>0</v>
      </c>
      <c r="Q25" s="307">
        <v>0</v>
      </c>
      <c r="R25" s="307">
        <v>0</v>
      </c>
      <c r="S25" s="307">
        <v>0</v>
      </c>
      <c r="T25" s="307">
        <f t="shared" si="1"/>
        <v>0</v>
      </c>
      <c r="U25" s="307">
        <v>13</v>
      </c>
      <c r="V25" s="307">
        <v>0</v>
      </c>
      <c r="W25" s="307">
        <v>0</v>
      </c>
      <c r="X25" s="307">
        <v>0</v>
      </c>
      <c r="Y25" s="307">
        <v>0</v>
      </c>
      <c r="Z25" s="307">
        <v>13</v>
      </c>
      <c r="AA25" s="306">
        <v>0</v>
      </c>
      <c r="AB25" s="307">
        <v>0</v>
      </c>
      <c r="AC25" s="307">
        <v>0</v>
      </c>
      <c r="AD25" s="307">
        <v>0</v>
      </c>
      <c r="AE25" s="307">
        <v>0</v>
      </c>
      <c r="AF25" s="522">
        <f t="shared" si="3"/>
        <v>0</v>
      </c>
    </row>
    <row r="26" spans="1:32" ht="19.5" customHeight="1">
      <c r="A26" s="84">
        <v>16</v>
      </c>
      <c r="B26" s="230" t="s">
        <v>709</v>
      </c>
      <c r="C26" s="517">
        <v>1918</v>
      </c>
      <c r="D26" s="517">
        <v>33</v>
      </c>
      <c r="E26" s="517">
        <v>0</v>
      </c>
      <c r="F26" s="517">
        <v>0</v>
      </c>
      <c r="G26" s="517">
        <v>0</v>
      </c>
      <c r="H26" s="306">
        <f t="shared" si="0"/>
        <v>1951</v>
      </c>
      <c r="I26" s="308">
        <v>2113</v>
      </c>
      <c r="J26" s="308">
        <v>54</v>
      </c>
      <c r="K26" s="308">
        <v>0</v>
      </c>
      <c r="L26" s="308">
        <v>0</v>
      </c>
      <c r="M26" s="308">
        <v>0</v>
      </c>
      <c r="N26" s="306">
        <v>2167</v>
      </c>
      <c r="O26" s="307">
        <v>0</v>
      </c>
      <c r="P26" s="307">
        <v>0</v>
      </c>
      <c r="Q26" s="307">
        <v>0</v>
      </c>
      <c r="R26" s="307">
        <v>0</v>
      </c>
      <c r="S26" s="307">
        <v>0</v>
      </c>
      <c r="T26" s="307">
        <f t="shared" si="1"/>
        <v>0</v>
      </c>
      <c r="U26" s="307">
        <v>10</v>
      </c>
      <c r="V26" s="307">
        <v>0</v>
      </c>
      <c r="W26" s="307">
        <v>0</v>
      </c>
      <c r="X26" s="307">
        <v>0</v>
      </c>
      <c r="Y26" s="307">
        <v>0</v>
      </c>
      <c r="Z26" s="307">
        <v>10</v>
      </c>
      <c r="AA26" s="306">
        <v>0</v>
      </c>
      <c r="AB26" s="307">
        <v>0</v>
      </c>
      <c r="AC26" s="307">
        <v>0</v>
      </c>
      <c r="AD26" s="307">
        <v>0</v>
      </c>
      <c r="AE26" s="307">
        <v>0</v>
      </c>
      <c r="AF26" s="522">
        <f t="shared" si="3"/>
        <v>0</v>
      </c>
    </row>
    <row r="27" spans="1:32" ht="19.5" customHeight="1">
      <c r="A27" s="84">
        <v>17</v>
      </c>
      <c r="B27" s="230" t="s">
        <v>710</v>
      </c>
      <c r="C27" s="517">
        <v>1811</v>
      </c>
      <c r="D27" s="517">
        <v>213</v>
      </c>
      <c r="E27" s="517">
        <v>0</v>
      </c>
      <c r="F27" s="517">
        <v>0</v>
      </c>
      <c r="G27" s="517">
        <v>7</v>
      </c>
      <c r="H27" s="306">
        <f t="shared" si="0"/>
        <v>2031</v>
      </c>
      <c r="I27" s="308">
        <v>2302</v>
      </c>
      <c r="J27" s="308">
        <v>0</v>
      </c>
      <c r="K27" s="308">
        <v>0</v>
      </c>
      <c r="L27" s="308">
        <v>0</v>
      </c>
      <c r="M27" s="308">
        <v>0</v>
      </c>
      <c r="N27" s="306">
        <v>2302</v>
      </c>
      <c r="O27" s="307">
        <v>0</v>
      </c>
      <c r="P27" s="307">
        <v>0</v>
      </c>
      <c r="Q27" s="307">
        <v>0</v>
      </c>
      <c r="R27" s="307">
        <v>0</v>
      </c>
      <c r="S27" s="307">
        <v>0</v>
      </c>
      <c r="T27" s="307">
        <f t="shared" si="1"/>
        <v>0</v>
      </c>
      <c r="U27" s="307">
        <v>1</v>
      </c>
      <c r="V27" s="307">
        <v>0</v>
      </c>
      <c r="W27" s="307">
        <v>0</v>
      </c>
      <c r="X27" s="307">
        <v>0</v>
      </c>
      <c r="Y27" s="307">
        <v>0</v>
      </c>
      <c r="Z27" s="307">
        <v>1</v>
      </c>
      <c r="AA27" s="306">
        <v>0</v>
      </c>
      <c r="AB27" s="307">
        <v>0</v>
      </c>
      <c r="AC27" s="307">
        <v>0</v>
      </c>
      <c r="AD27" s="307">
        <v>0</v>
      </c>
      <c r="AE27" s="307">
        <v>0</v>
      </c>
      <c r="AF27" s="522">
        <f t="shared" si="3"/>
        <v>0</v>
      </c>
    </row>
    <row r="28" spans="1:32" ht="19.5" customHeight="1">
      <c r="A28" s="84">
        <v>18</v>
      </c>
      <c r="B28" s="230" t="s">
        <v>711</v>
      </c>
      <c r="C28" s="517">
        <v>2692</v>
      </c>
      <c r="D28" s="517">
        <v>226</v>
      </c>
      <c r="E28" s="517">
        <v>0</v>
      </c>
      <c r="F28" s="517">
        <v>0</v>
      </c>
      <c r="G28" s="517">
        <v>1</v>
      </c>
      <c r="H28" s="306">
        <f t="shared" si="0"/>
        <v>2919</v>
      </c>
      <c r="I28" s="308">
        <v>2520</v>
      </c>
      <c r="J28" s="308">
        <v>610</v>
      </c>
      <c r="K28" s="308">
        <v>0</v>
      </c>
      <c r="L28" s="308">
        <v>0</v>
      </c>
      <c r="M28" s="308">
        <v>0</v>
      </c>
      <c r="N28" s="306">
        <v>3130</v>
      </c>
      <c r="O28" s="307">
        <v>0</v>
      </c>
      <c r="P28" s="307">
        <v>0</v>
      </c>
      <c r="Q28" s="307">
        <v>0</v>
      </c>
      <c r="R28" s="307">
        <v>0</v>
      </c>
      <c r="S28" s="307">
        <v>0</v>
      </c>
      <c r="T28" s="307">
        <f t="shared" si="1"/>
        <v>0</v>
      </c>
      <c r="U28" s="307">
        <v>11</v>
      </c>
      <c r="V28" s="307">
        <v>0</v>
      </c>
      <c r="W28" s="307">
        <v>0</v>
      </c>
      <c r="X28" s="307">
        <v>0</v>
      </c>
      <c r="Y28" s="307">
        <v>0</v>
      </c>
      <c r="Z28" s="307">
        <v>11</v>
      </c>
      <c r="AA28" s="306">
        <v>0</v>
      </c>
      <c r="AB28" s="307">
        <v>0</v>
      </c>
      <c r="AC28" s="307">
        <v>0</v>
      </c>
      <c r="AD28" s="307">
        <v>0</v>
      </c>
      <c r="AE28" s="307">
        <v>0</v>
      </c>
      <c r="AF28" s="522">
        <f t="shared" si="3"/>
        <v>0</v>
      </c>
    </row>
    <row r="29" spans="1:32" ht="19.5" customHeight="1">
      <c r="A29" s="84">
        <v>19</v>
      </c>
      <c r="B29" s="230" t="s">
        <v>712</v>
      </c>
      <c r="C29" s="517">
        <v>1485</v>
      </c>
      <c r="D29" s="517">
        <v>94</v>
      </c>
      <c r="E29" s="517">
        <v>0</v>
      </c>
      <c r="F29" s="517">
        <v>0</v>
      </c>
      <c r="G29" s="517">
        <v>1</v>
      </c>
      <c r="H29" s="306">
        <f t="shared" si="0"/>
        <v>1580</v>
      </c>
      <c r="I29" s="308">
        <v>1919</v>
      </c>
      <c r="J29" s="308">
        <v>35</v>
      </c>
      <c r="K29" s="308">
        <v>0</v>
      </c>
      <c r="L29" s="308">
        <v>12</v>
      </c>
      <c r="M29" s="308">
        <v>6</v>
      </c>
      <c r="N29" s="306">
        <v>1972</v>
      </c>
      <c r="O29" s="307">
        <v>0</v>
      </c>
      <c r="P29" s="307">
        <v>0</v>
      </c>
      <c r="Q29" s="307">
        <v>0</v>
      </c>
      <c r="R29" s="307">
        <v>0</v>
      </c>
      <c r="S29" s="307">
        <v>0</v>
      </c>
      <c r="T29" s="307">
        <f t="shared" si="1"/>
        <v>0</v>
      </c>
      <c r="U29" s="307">
        <v>1</v>
      </c>
      <c r="V29" s="307">
        <v>0</v>
      </c>
      <c r="W29" s="307">
        <v>0</v>
      </c>
      <c r="X29" s="307">
        <v>0</v>
      </c>
      <c r="Y29" s="307">
        <v>0</v>
      </c>
      <c r="Z29" s="307">
        <v>1</v>
      </c>
      <c r="AA29" s="306">
        <v>0</v>
      </c>
      <c r="AB29" s="307">
        <v>0</v>
      </c>
      <c r="AC29" s="307">
        <v>0</v>
      </c>
      <c r="AD29" s="307">
        <v>0</v>
      </c>
      <c r="AE29" s="307">
        <v>0</v>
      </c>
      <c r="AF29" s="522">
        <f t="shared" si="3"/>
        <v>0</v>
      </c>
    </row>
    <row r="30" spans="1:32" ht="19.5" customHeight="1">
      <c r="A30" s="84">
        <v>20</v>
      </c>
      <c r="B30" s="230" t="s">
        <v>713</v>
      </c>
      <c r="C30" s="517">
        <v>2648</v>
      </c>
      <c r="D30" s="517">
        <v>48</v>
      </c>
      <c r="E30" s="517">
        <v>0</v>
      </c>
      <c r="F30" s="517">
        <v>0</v>
      </c>
      <c r="G30" s="517">
        <v>0</v>
      </c>
      <c r="H30" s="306">
        <f t="shared" si="0"/>
        <v>2696</v>
      </c>
      <c r="I30" s="308">
        <v>2868</v>
      </c>
      <c r="J30" s="308">
        <v>83</v>
      </c>
      <c r="K30" s="308">
        <v>0</v>
      </c>
      <c r="L30" s="308">
        <v>14</v>
      </c>
      <c r="M30" s="308">
        <v>0</v>
      </c>
      <c r="N30" s="306">
        <v>2965</v>
      </c>
      <c r="O30" s="307">
        <v>0</v>
      </c>
      <c r="P30" s="307">
        <v>0</v>
      </c>
      <c r="Q30" s="307">
        <v>0</v>
      </c>
      <c r="R30" s="307">
        <v>0</v>
      </c>
      <c r="S30" s="307">
        <v>0</v>
      </c>
      <c r="T30" s="307">
        <f t="shared" si="1"/>
        <v>0</v>
      </c>
      <c r="U30" s="307">
        <v>14</v>
      </c>
      <c r="V30" s="307">
        <v>0</v>
      </c>
      <c r="W30" s="307">
        <v>0</v>
      </c>
      <c r="X30" s="307">
        <v>0</v>
      </c>
      <c r="Y30" s="307">
        <v>0</v>
      </c>
      <c r="Z30" s="307">
        <v>14</v>
      </c>
      <c r="AA30" s="306">
        <v>0</v>
      </c>
      <c r="AB30" s="307">
        <v>0</v>
      </c>
      <c r="AC30" s="307">
        <v>0</v>
      </c>
      <c r="AD30" s="307">
        <v>0</v>
      </c>
      <c r="AE30" s="307">
        <v>0</v>
      </c>
      <c r="AF30" s="522">
        <f t="shared" si="3"/>
        <v>0</v>
      </c>
    </row>
    <row r="31" spans="1:32" ht="19.5" customHeight="1">
      <c r="A31" s="84">
        <v>21</v>
      </c>
      <c r="B31" s="230" t="s">
        <v>714</v>
      </c>
      <c r="C31" s="517">
        <v>1373</v>
      </c>
      <c r="D31" s="517">
        <v>25</v>
      </c>
      <c r="E31" s="517">
        <v>0</v>
      </c>
      <c r="F31" s="517">
        <v>0</v>
      </c>
      <c r="G31" s="517">
        <v>0</v>
      </c>
      <c r="H31" s="306">
        <f t="shared" si="0"/>
        <v>1398</v>
      </c>
      <c r="I31" s="308">
        <v>1493</v>
      </c>
      <c r="J31" s="308">
        <v>0</v>
      </c>
      <c r="K31" s="308">
        <v>0</v>
      </c>
      <c r="L31" s="308">
        <v>0</v>
      </c>
      <c r="M31" s="308">
        <v>0</v>
      </c>
      <c r="N31" s="306">
        <v>1493</v>
      </c>
      <c r="O31" s="307">
        <v>0</v>
      </c>
      <c r="P31" s="307">
        <v>0</v>
      </c>
      <c r="Q31" s="307">
        <v>0</v>
      </c>
      <c r="R31" s="307">
        <v>0</v>
      </c>
      <c r="S31" s="307">
        <v>0</v>
      </c>
      <c r="T31" s="307">
        <f t="shared" si="1"/>
        <v>0</v>
      </c>
      <c r="U31" s="307">
        <v>7</v>
      </c>
      <c r="V31" s="307">
        <v>0</v>
      </c>
      <c r="W31" s="307">
        <v>0</v>
      </c>
      <c r="X31" s="307">
        <v>0</v>
      </c>
      <c r="Y31" s="307">
        <v>0</v>
      </c>
      <c r="Z31" s="307">
        <v>7</v>
      </c>
      <c r="AA31" s="306">
        <v>0</v>
      </c>
      <c r="AB31" s="307">
        <v>0</v>
      </c>
      <c r="AC31" s="307">
        <v>0</v>
      </c>
      <c r="AD31" s="307">
        <v>0</v>
      </c>
      <c r="AE31" s="307">
        <v>0</v>
      </c>
      <c r="AF31" s="522">
        <f t="shared" si="3"/>
        <v>0</v>
      </c>
    </row>
    <row r="32" spans="1:32" ht="19.5" customHeight="1">
      <c r="A32" s="84">
        <v>22</v>
      </c>
      <c r="B32" s="230" t="s">
        <v>715</v>
      </c>
      <c r="C32" s="517">
        <v>4248</v>
      </c>
      <c r="D32" s="517">
        <v>216</v>
      </c>
      <c r="E32" s="517">
        <v>0</v>
      </c>
      <c r="F32" s="517">
        <v>0</v>
      </c>
      <c r="G32" s="517">
        <v>3</v>
      </c>
      <c r="H32" s="306">
        <f t="shared" si="0"/>
        <v>4467</v>
      </c>
      <c r="I32" s="308">
        <v>5029</v>
      </c>
      <c r="J32" s="308">
        <v>0</v>
      </c>
      <c r="K32" s="308">
        <v>0</v>
      </c>
      <c r="L32" s="308">
        <v>0</v>
      </c>
      <c r="M32" s="308">
        <v>0</v>
      </c>
      <c r="N32" s="306">
        <v>5029</v>
      </c>
      <c r="O32" s="307">
        <v>0</v>
      </c>
      <c r="P32" s="307">
        <v>0</v>
      </c>
      <c r="Q32" s="307">
        <v>0</v>
      </c>
      <c r="R32" s="307">
        <v>0</v>
      </c>
      <c r="S32" s="307">
        <v>0</v>
      </c>
      <c r="T32" s="307">
        <f t="shared" si="1"/>
        <v>0</v>
      </c>
      <c r="U32" s="307">
        <v>25</v>
      </c>
      <c r="V32" s="307">
        <v>0</v>
      </c>
      <c r="W32" s="307">
        <v>0</v>
      </c>
      <c r="X32" s="307">
        <v>0</v>
      </c>
      <c r="Y32" s="307">
        <v>0</v>
      </c>
      <c r="Z32" s="307">
        <v>25</v>
      </c>
      <c r="AA32" s="306">
        <v>0</v>
      </c>
      <c r="AB32" s="307">
        <v>0</v>
      </c>
      <c r="AC32" s="307">
        <v>0</v>
      </c>
      <c r="AD32" s="307">
        <v>0</v>
      </c>
      <c r="AE32" s="307">
        <v>0</v>
      </c>
      <c r="AF32" s="522">
        <f t="shared" si="3"/>
        <v>0</v>
      </c>
    </row>
    <row r="33" spans="1:58" ht="19.5" customHeight="1">
      <c r="A33" s="84">
        <v>23</v>
      </c>
      <c r="B33" s="230" t="s">
        <v>716</v>
      </c>
      <c r="C33" s="517">
        <v>1923</v>
      </c>
      <c r="D33" s="517">
        <v>32</v>
      </c>
      <c r="E33" s="517">
        <v>0</v>
      </c>
      <c r="F33" s="517">
        <v>0</v>
      </c>
      <c r="G33" s="517">
        <v>0</v>
      </c>
      <c r="H33" s="306">
        <f t="shared" si="0"/>
        <v>1955</v>
      </c>
      <c r="I33" s="308">
        <v>2187</v>
      </c>
      <c r="J33" s="308">
        <v>0</v>
      </c>
      <c r="K33" s="308">
        <v>0</v>
      </c>
      <c r="L33" s="308">
        <v>0</v>
      </c>
      <c r="M33" s="308">
        <v>0</v>
      </c>
      <c r="N33" s="306">
        <v>2187</v>
      </c>
      <c r="O33" s="307">
        <v>0</v>
      </c>
      <c r="P33" s="307">
        <v>0</v>
      </c>
      <c r="Q33" s="307">
        <v>0</v>
      </c>
      <c r="R33" s="307">
        <v>0</v>
      </c>
      <c r="S33" s="307">
        <v>0</v>
      </c>
      <c r="T33" s="307">
        <f t="shared" si="1"/>
        <v>0</v>
      </c>
      <c r="U33" s="307">
        <v>9</v>
      </c>
      <c r="V33" s="307">
        <v>0</v>
      </c>
      <c r="W33" s="307">
        <v>0</v>
      </c>
      <c r="X33" s="307">
        <v>0</v>
      </c>
      <c r="Y33" s="307">
        <v>0</v>
      </c>
      <c r="Z33" s="307">
        <v>9</v>
      </c>
      <c r="AA33" s="306">
        <v>0</v>
      </c>
      <c r="AB33" s="307">
        <v>0</v>
      </c>
      <c r="AC33" s="307">
        <v>0</v>
      </c>
      <c r="AD33" s="307">
        <v>0</v>
      </c>
      <c r="AE33" s="307">
        <v>0</v>
      </c>
      <c r="AF33" s="522">
        <f t="shared" si="3"/>
        <v>0</v>
      </c>
    </row>
    <row r="34" spans="1:58" ht="19.5" customHeight="1">
      <c r="A34" s="84">
        <v>24</v>
      </c>
      <c r="B34" s="230" t="s">
        <v>717</v>
      </c>
      <c r="C34" s="517">
        <v>1147</v>
      </c>
      <c r="D34" s="517">
        <v>58</v>
      </c>
      <c r="E34" s="517">
        <v>0</v>
      </c>
      <c r="F34" s="517">
        <v>0</v>
      </c>
      <c r="G34" s="517">
        <v>1</v>
      </c>
      <c r="H34" s="306">
        <f t="shared" si="0"/>
        <v>1206</v>
      </c>
      <c r="I34" s="308">
        <v>1492</v>
      </c>
      <c r="J34" s="308">
        <v>0</v>
      </c>
      <c r="K34" s="308">
        <v>0</v>
      </c>
      <c r="L34" s="308">
        <v>0</v>
      </c>
      <c r="M34" s="308">
        <v>0</v>
      </c>
      <c r="N34" s="306">
        <v>1492</v>
      </c>
      <c r="O34" s="307">
        <v>0</v>
      </c>
      <c r="P34" s="307">
        <v>0</v>
      </c>
      <c r="Q34" s="307">
        <v>0</v>
      </c>
      <c r="R34" s="307">
        <v>0</v>
      </c>
      <c r="S34" s="307">
        <v>0</v>
      </c>
      <c r="T34" s="307">
        <f t="shared" si="1"/>
        <v>0</v>
      </c>
      <c r="U34" s="307">
        <v>1</v>
      </c>
      <c r="V34" s="307">
        <v>0</v>
      </c>
      <c r="W34" s="307">
        <v>0</v>
      </c>
      <c r="X34" s="307">
        <v>0</v>
      </c>
      <c r="Y34" s="307">
        <v>0</v>
      </c>
      <c r="Z34" s="307">
        <v>1</v>
      </c>
      <c r="AA34" s="306">
        <v>0</v>
      </c>
      <c r="AB34" s="307">
        <v>0</v>
      </c>
      <c r="AC34" s="307">
        <v>0</v>
      </c>
      <c r="AD34" s="307">
        <v>0</v>
      </c>
      <c r="AE34" s="307">
        <v>0</v>
      </c>
      <c r="AF34" s="522">
        <f t="shared" si="3"/>
        <v>0</v>
      </c>
    </row>
    <row r="35" spans="1:58" ht="19.5" customHeight="1">
      <c r="A35" s="84">
        <v>25</v>
      </c>
      <c r="B35" s="230" t="s">
        <v>718</v>
      </c>
      <c r="C35" s="517">
        <v>986</v>
      </c>
      <c r="D35" s="517">
        <v>40</v>
      </c>
      <c r="E35" s="517">
        <v>0</v>
      </c>
      <c r="F35" s="517">
        <v>0</v>
      </c>
      <c r="G35" s="517">
        <v>0</v>
      </c>
      <c r="H35" s="306">
        <f t="shared" si="0"/>
        <v>1026</v>
      </c>
      <c r="I35" s="308">
        <v>1227</v>
      </c>
      <c r="J35" s="308">
        <v>0</v>
      </c>
      <c r="K35" s="308">
        <v>0</v>
      </c>
      <c r="L35" s="308">
        <v>0</v>
      </c>
      <c r="M35" s="308">
        <v>0</v>
      </c>
      <c r="N35" s="306">
        <v>1227</v>
      </c>
      <c r="O35" s="307">
        <v>0</v>
      </c>
      <c r="P35" s="307">
        <v>0</v>
      </c>
      <c r="Q35" s="307">
        <v>0</v>
      </c>
      <c r="R35" s="307">
        <v>0</v>
      </c>
      <c r="S35" s="307">
        <v>0</v>
      </c>
      <c r="T35" s="307">
        <f t="shared" si="1"/>
        <v>0</v>
      </c>
      <c r="U35" s="307">
        <v>5</v>
      </c>
      <c r="V35" s="307">
        <v>0</v>
      </c>
      <c r="W35" s="307">
        <v>0</v>
      </c>
      <c r="X35" s="307">
        <v>0</v>
      </c>
      <c r="Y35" s="307">
        <v>0</v>
      </c>
      <c r="Z35" s="307">
        <v>5</v>
      </c>
      <c r="AA35" s="306">
        <v>0</v>
      </c>
      <c r="AB35" s="307">
        <v>0</v>
      </c>
      <c r="AC35" s="307">
        <v>0</v>
      </c>
      <c r="AD35" s="307">
        <v>0</v>
      </c>
      <c r="AE35" s="307">
        <v>0</v>
      </c>
      <c r="AF35" s="522">
        <f t="shared" si="3"/>
        <v>0</v>
      </c>
    </row>
    <row r="36" spans="1:58" ht="19.5" customHeight="1">
      <c r="A36" s="84">
        <v>26</v>
      </c>
      <c r="B36" s="230" t="s">
        <v>719</v>
      </c>
      <c r="C36" s="517">
        <v>1924</v>
      </c>
      <c r="D36" s="517">
        <v>242</v>
      </c>
      <c r="E36" s="517">
        <v>0</v>
      </c>
      <c r="F36" s="517">
        <v>0</v>
      </c>
      <c r="G36" s="517">
        <v>2</v>
      </c>
      <c r="H36" s="306">
        <f t="shared" si="0"/>
        <v>2168</v>
      </c>
      <c r="I36" s="308">
        <v>2144</v>
      </c>
      <c r="J36" s="308">
        <v>235</v>
      </c>
      <c r="K36" s="308">
        <v>0</v>
      </c>
      <c r="L36" s="308">
        <v>0</v>
      </c>
      <c r="M36" s="308">
        <v>10</v>
      </c>
      <c r="N36" s="306">
        <v>2389</v>
      </c>
      <c r="O36" s="307">
        <v>0</v>
      </c>
      <c r="P36" s="307">
        <v>0</v>
      </c>
      <c r="Q36" s="307">
        <v>0</v>
      </c>
      <c r="R36" s="307">
        <v>0</v>
      </c>
      <c r="S36" s="307">
        <v>0</v>
      </c>
      <c r="T36" s="307">
        <f t="shared" si="1"/>
        <v>0</v>
      </c>
      <c r="U36" s="307">
        <v>0</v>
      </c>
      <c r="V36" s="307">
        <v>0</v>
      </c>
      <c r="W36" s="307">
        <v>0</v>
      </c>
      <c r="X36" s="307">
        <v>0</v>
      </c>
      <c r="Y36" s="307">
        <v>0</v>
      </c>
      <c r="Z36" s="307">
        <v>0</v>
      </c>
      <c r="AA36" s="306">
        <v>0</v>
      </c>
      <c r="AB36" s="307">
        <v>0</v>
      </c>
      <c r="AC36" s="307">
        <v>0</v>
      </c>
      <c r="AD36" s="307">
        <v>0</v>
      </c>
      <c r="AE36" s="307">
        <v>0</v>
      </c>
      <c r="AF36" s="522">
        <f t="shared" si="3"/>
        <v>0</v>
      </c>
    </row>
    <row r="37" spans="1:58" ht="19.5" customHeight="1">
      <c r="A37" s="84">
        <v>27</v>
      </c>
      <c r="B37" s="230" t="s">
        <v>720</v>
      </c>
      <c r="C37" s="517">
        <v>2019</v>
      </c>
      <c r="D37" s="517">
        <v>16</v>
      </c>
      <c r="E37" s="517">
        <v>0</v>
      </c>
      <c r="F37" s="517">
        <v>0</v>
      </c>
      <c r="G37" s="517">
        <v>0</v>
      </c>
      <c r="H37" s="306">
        <f t="shared" si="0"/>
        <v>2035</v>
      </c>
      <c r="I37" s="308">
        <v>2305</v>
      </c>
      <c r="J37" s="308">
        <v>0</v>
      </c>
      <c r="K37" s="308">
        <v>0</v>
      </c>
      <c r="L37" s="308">
        <v>0</v>
      </c>
      <c r="M37" s="308">
        <v>0</v>
      </c>
      <c r="N37" s="306">
        <v>2305</v>
      </c>
      <c r="O37" s="307">
        <v>0</v>
      </c>
      <c r="P37" s="307">
        <v>0</v>
      </c>
      <c r="Q37" s="307">
        <v>0</v>
      </c>
      <c r="R37" s="307">
        <v>0</v>
      </c>
      <c r="S37" s="307">
        <v>0</v>
      </c>
      <c r="T37" s="307">
        <f t="shared" si="1"/>
        <v>0</v>
      </c>
      <c r="U37" s="307">
        <v>11</v>
      </c>
      <c r="V37" s="307">
        <v>0</v>
      </c>
      <c r="W37" s="307">
        <v>0</v>
      </c>
      <c r="X37" s="307">
        <v>0</v>
      </c>
      <c r="Y37" s="307">
        <v>0</v>
      </c>
      <c r="Z37" s="307">
        <v>11</v>
      </c>
      <c r="AA37" s="306">
        <v>0</v>
      </c>
      <c r="AB37" s="307">
        <v>0</v>
      </c>
      <c r="AC37" s="307">
        <v>0</v>
      </c>
      <c r="AD37" s="307">
        <v>0</v>
      </c>
      <c r="AE37" s="307">
        <v>0</v>
      </c>
      <c r="AF37" s="522">
        <f t="shared" si="3"/>
        <v>0</v>
      </c>
    </row>
    <row r="38" spans="1:58" ht="19.5" customHeight="1">
      <c r="A38" s="84">
        <v>28</v>
      </c>
      <c r="B38" s="230" t="s">
        <v>721</v>
      </c>
      <c r="C38" s="517">
        <v>1373</v>
      </c>
      <c r="D38" s="517">
        <v>35</v>
      </c>
      <c r="E38" s="517">
        <v>0</v>
      </c>
      <c r="F38" s="517">
        <v>0</v>
      </c>
      <c r="G38" s="517">
        <v>1</v>
      </c>
      <c r="H38" s="306">
        <f t="shared" si="0"/>
        <v>1409</v>
      </c>
      <c r="I38" s="308">
        <v>1681</v>
      </c>
      <c r="J38" s="308">
        <v>150</v>
      </c>
      <c r="K38" s="308">
        <v>0</v>
      </c>
      <c r="L38" s="308">
        <v>0</v>
      </c>
      <c r="M38" s="308">
        <v>0</v>
      </c>
      <c r="N38" s="306">
        <v>1831</v>
      </c>
      <c r="O38" s="307">
        <v>0</v>
      </c>
      <c r="P38" s="307">
        <v>0</v>
      </c>
      <c r="Q38" s="307">
        <v>0</v>
      </c>
      <c r="R38" s="307">
        <v>0</v>
      </c>
      <c r="S38" s="307">
        <v>0</v>
      </c>
      <c r="T38" s="307">
        <f t="shared" si="1"/>
        <v>0</v>
      </c>
      <c r="U38" s="307">
        <v>2</v>
      </c>
      <c r="V38" s="307">
        <v>0</v>
      </c>
      <c r="W38" s="307">
        <v>0</v>
      </c>
      <c r="X38" s="307">
        <v>0</v>
      </c>
      <c r="Y38" s="307">
        <v>0</v>
      </c>
      <c r="Z38" s="307">
        <v>2</v>
      </c>
      <c r="AA38" s="306">
        <v>0</v>
      </c>
      <c r="AB38" s="307">
        <v>0</v>
      </c>
      <c r="AC38" s="307">
        <v>0</v>
      </c>
      <c r="AD38" s="307">
        <v>0</v>
      </c>
      <c r="AE38" s="307">
        <v>0</v>
      </c>
      <c r="AF38" s="522">
        <f t="shared" si="3"/>
        <v>0</v>
      </c>
    </row>
    <row r="39" spans="1:58" ht="19.5" customHeight="1">
      <c r="A39" s="84">
        <v>29</v>
      </c>
      <c r="B39" s="230" t="s">
        <v>722</v>
      </c>
      <c r="C39" s="517">
        <v>921</v>
      </c>
      <c r="D39" s="517">
        <v>12</v>
      </c>
      <c r="E39" s="517">
        <v>0</v>
      </c>
      <c r="F39" s="517">
        <v>0</v>
      </c>
      <c r="G39" s="517">
        <v>0</v>
      </c>
      <c r="H39" s="306">
        <f t="shared" si="0"/>
        <v>933</v>
      </c>
      <c r="I39" s="308">
        <v>1242</v>
      </c>
      <c r="J39" s="308">
        <v>0</v>
      </c>
      <c r="K39" s="308">
        <v>0</v>
      </c>
      <c r="L39" s="308">
        <v>0</v>
      </c>
      <c r="M39" s="308">
        <v>0</v>
      </c>
      <c r="N39" s="306">
        <v>1242</v>
      </c>
      <c r="O39" s="307">
        <v>0</v>
      </c>
      <c r="P39" s="307">
        <v>0</v>
      </c>
      <c r="Q39" s="307">
        <v>0</v>
      </c>
      <c r="R39" s="307">
        <v>0</v>
      </c>
      <c r="S39" s="307">
        <v>0</v>
      </c>
      <c r="T39" s="307">
        <f t="shared" si="1"/>
        <v>0</v>
      </c>
      <c r="U39" s="307">
        <v>4</v>
      </c>
      <c r="V39" s="307">
        <v>0</v>
      </c>
      <c r="W39" s="307">
        <v>0</v>
      </c>
      <c r="X39" s="307">
        <v>0</v>
      </c>
      <c r="Y39" s="307">
        <v>0</v>
      </c>
      <c r="Z39" s="307">
        <v>4</v>
      </c>
      <c r="AA39" s="306">
        <v>0</v>
      </c>
      <c r="AB39" s="307">
        <v>0</v>
      </c>
      <c r="AC39" s="307">
        <v>0</v>
      </c>
      <c r="AD39" s="307">
        <v>0</v>
      </c>
      <c r="AE39" s="307">
        <v>0</v>
      </c>
      <c r="AF39" s="522">
        <f t="shared" si="3"/>
        <v>0</v>
      </c>
    </row>
    <row r="40" spans="1:58" s="66" customFormat="1" ht="19.5" customHeight="1">
      <c r="A40" s="84">
        <v>30</v>
      </c>
      <c r="B40" s="230" t="s">
        <v>723</v>
      </c>
      <c r="C40" s="517">
        <v>2428</v>
      </c>
      <c r="D40" s="517">
        <v>225</v>
      </c>
      <c r="E40" s="517">
        <v>0</v>
      </c>
      <c r="F40" s="517">
        <v>25</v>
      </c>
      <c r="G40" s="517">
        <v>0</v>
      </c>
      <c r="H40" s="306">
        <f t="shared" si="0"/>
        <v>2678</v>
      </c>
      <c r="I40" s="308">
        <v>3127</v>
      </c>
      <c r="J40" s="308">
        <v>0</v>
      </c>
      <c r="K40" s="308">
        <v>0</v>
      </c>
      <c r="L40" s="308">
        <v>0</v>
      </c>
      <c r="M40" s="308">
        <v>0</v>
      </c>
      <c r="N40" s="306">
        <v>3127</v>
      </c>
      <c r="O40" s="307">
        <v>0</v>
      </c>
      <c r="P40" s="307">
        <v>0</v>
      </c>
      <c r="Q40" s="307">
        <v>0</v>
      </c>
      <c r="R40" s="307">
        <v>0</v>
      </c>
      <c r="S40" s="307">
        <v>0</v>
      </c>
      <c r="T40" s="307">
        <f t="shared" si="1"/>
        <v>0</v>
      </c>
      <c r="U40" s="307">
        <v>11</v>
      </c>
      <c r="V40" s="307">
        <v>0</v>
      </c>
      <c r="W40" s="307">
        <v>0</v>
      </c>
      <c r="X40" s="307">
        <v>0</v>
      </c>
      <c r="Y40" s="307">
        <v>0</v>
      </c>
      <c r="Z40" s="307">
        <v>11</v>
      </c>
      <c r="AA40" s="306">
        <v>0</v>
      </c>
      <c r="AB40" s="307">
        <v>0</v>
      </c>
      <c r="AC40" s="307">
        <v>0</v>
      </c>
      <c r="AD40" s="307">
        <v>0</v>
      </c>
      <c r="AE40" s="307">
        <v>0</v>
      </c>
      <c r="AF40" s="522">
        <f t="shared" si="3"/>
        <v>0</v>
      </c>
      <c r="AG40" s="67"/>
      <c r="AH40" s="67"/>
      <c r="AI40" s="67"/>
      <c r="AJ40" s="67"/>
      <c r="AK40" s="67"/>
      <c r="AL40" s="67"/>
      <c r="AM40" s="67"/>
      <c r="AN40" s="67"/>
      <c r="AO40" s="67"/>
      <c r="AP40" s="67"/>
      <c r="AQ40" s="67"/>
      <c r="AR40" s="67"/>
      <c r="AS40" s="67"/>
      <c r="AT40" s="67"/>
      <c r="AU40" s="67"/>
      <c r="AV40" s="67"/>
      <c r="AW40" s="67"/>
      <c r="AX40" s="67"/>
      <c r="AY40" s="67"/>
      <c r="AZ40" s="67"/>
      <c r="BA40" s="67"/>
      <c r="BB40" s="67"/>
      <c r="BC40" s="67"/>
      <c r="BD40" s="67"/>
      <c r="BE40" s="67"/>
      <c r="BF40" s="67"/>
    </row>
    <row r="41" spans="1:58" ht="19.5" customHeight="1">
      <c r="A41" s="429"/>
      <c r="B41" s="406" t="s">
        <v>724</v>
      </c>
      <c r="C41" s="475">
        <f t="shared" ref="C41:H41" si="4">SUM(C11:C40)</f>
        <v>55288</v>
      </c>
      <c r="D41" s="475">
        <f t="shared" si="4"/>
        <v>3426</v>
      </c>
      <c r="E41" s="475">
        <f t="shared" si="4"/>
        <v>0</v>
      </c>
      <c r="F41" s="475">
        <f t="shared" si="4"/>
        <v>25</v>
      </c>
      <c r="G41" s="475">
        <f t="shared" si="4"/>
        <v>70</v>
      </c>
      <c r="H41" s="475">
        <f t="shared" si="4"/>
        <v>58809</v>
      </c>
      <c r="I41" s="475">
        <f t="shared" ref="I41:T41" si="5">SUM(I11:I40)</f>
        <v>65854</v>
      </c>
      <c r="J41" s="475">
        <f t="shared" si="5"/>
        <v>1955</v>
      </c>
      <c r="K41" s="475">
        <f t="shared" si="5"/>
        <v>0</v>
      </c>
      <c r="L41" s="475">
        <f t="shared" si="5"/>
        <v>30</v>
      </c>
      <c r="M41" s="475">
        <f t="shared" si="5"/>
        <v>44</v>
      </c>
      <c r="N41" s="475">
        <f t="shared" si="5"/>
        <v>67883</v>
      </c>
      <c r="O41" s="476">
        <f t="shared" si="5"/>
        <v>0</v>
      </c>
      <c r="P41" s="476">
        <f t="shared" si="5"/>
        <v>0</v>
      </c>
      <c r="Q41" s="476">
        <f t="shared" si="5"/>
        <v>0</v>
      </c>
      <c r="R41" s="476">
        <f t="shared" si="5"/>
        <v>0</v>
      </c>
      <c r="S41" s="476">
        <f t="shared" si="5"/>
        <v>0</v>
      </c>
      <c r="T41" s="476">
        <f t="shared" si="5"/>
        <v>0</v>
      </c>
      <c r="U41" s="476">
        <f t="shared" ref="U41:Z41" si="6">SUM(U11:U40)</f>
        <v>190</v>
      </c>
      <c r="V41" s="476">
        <f t="shared" si="6"/>
        <v>0</v>
      </c>
      <c r="W41" s="476">
        <f t="shared" si="6"/>
        <v>0</v>
      </c>
      <c r="X41" s="476">
        <f t="shared" si="6"/>
        <v>0</v>
      </c>
      <c r="Y41" s="476">
        <f t="shared" si="6"/>
        <v>0</v>
      </c>
      <c r="Z41" s="476">
        <f t="shared" si="6"/>
        <v>190</v>
      </c>
      <c r="AA41" s="475">
        <f t="shared" ref="AA41:AF41" si="7">SUM(AA11:AA40)</f>
        <v>0</v>
      </c>
      <c r="AB41" s="476">
        <f t="shared" si="7"/>
        <v>0</v>
      </c>
      <c r="AC41" s="476">
        <f t="shared" si="7"/>
        <v>0</v>
      </c>
      <c r="AD41" s="476">
        <f t="shared" si="7"/>
        <v>0</v>
      </c>
      <c r="AE41" s="476">
        <f t="shared" si="7"/>
        <v>0</v>
      </c>
      <c r="AF41" s="475">
        <f t="shared" si="7"/>
        <v>0</v>
      </c>
    </row>
    <row r="42" spans="1:58" ht="19.5" customHeight="1">
      <c r="A42" s="236"/>
      <c r="B42" s="23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row>
    <row r="43" spans="1:58" ht="19.5" customHeight="1">
      <c r="A43" s="1239" t="s">
        <v>1027</v>
      </c>
      <c r="B43" s="1239"/>
      <c r="C43" s="1239"/>
      <c r="D43" s="1239"/>
      <c r="E43" s="1239"/>
      <c r="F43" s="1239"/>
      <c r="G43" s="1239"/>
      <c r="H43" s="1239"/>
      <c r="I43" s="1239"/>
      <c r="J43" s="1239"/>
      <c r="K43" s="1239"/>
      <c r="L43" s="1239"/>
      <c r="M43" s="1239"/>
      <c r="N43" s="1239"/>
      <c r="O43" s="1239"/>
      <c r="P43" s="1239"/>
      <c r="Q43" s="1239"/>
      <c r="R43" s="1239"/>
      <c r="S43" s="1239"/>
      <c r="T43" s="1239"/>
      <c r="U43" s="1239"/>
      <c r="V43" s="1239"/>
      <c r="W43" s="1239"/>
      <c r="X43" s="1239"/>
      <c r="Y43" s="1239"/>
      <c r="Z43" s="1239"/>
      <c r="AA43" s="1239"/>
      <c r="AB43" s="1239"/>
      <c r="AC43" s="1239"/>
      <c r="AD43" s="1239"/>
      <c r="AE43" s="1239"/>
      <c r="AF43" s="1239"/>
    </row>
    <row r="44" spans="1:58" ht="19.5" customHeight="1">
      <c r="A44" s="236"/>
      <c r="B44" s="23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row>
    <row r="46" spans="1:58" s="13" customFormat="1" ht="12.75">
      <c r="A46" s="12" t="s">
        <v>11</v>
      </c>
      <c r="I46" s="12"/>
      <c r="J46" s="12"/>
      <c r="O46" s="12"/>
      <c r="P46" s="12"/>
      <c r="Q46" s="12"/>
      <c r="R46" s="12"/>
      <c r="S46" s="12"/>
      <c r="T46" s="12"/>
      <c r="U46" s="12"/>
      <c r="V46" s="12"/>
      <c r="W46" s="12"/>
      <c r="X46" s="12"/>
      <c r="Y46" s="12"/>
      <c r="Z46" s="923" t="s">
        <v>12</v>
      </c>
      <c r="AA46" s="923"/>
      <c r="AB46" s="923"/>
      <c r="AC46" s="923"/>
      <c r="AD46" s="923"/>
      <c r="AE46" s="923"/>
      <c r="AF46" s="923"/>
    </row>
    <row r="47" spans="1:58" s="13" customFormat="1" ht="12.75" customHeight="1">
      <c r="N47" s="12"/>
      <c r="O47" s="1067" t="s">
        <v>13</v>
      </c>
      <c r="P47" s="1067"/>
      <c r="Q47" s="1067"/>
      <c r="R47" s="1067"/>
      <c r="S47" s="1067"/>
      <c r="T47" s="1067"/>
      <c r="U47" s="1067"/>
      <c r="V47" s="1067"/>
      <c r="W47" s="1067"/>
      <c r="X47" s="1067"/>
      <c r="Y47" s="1067"/>
      <c r="Z47" s="1067"/>
      <c r="AA47" s="1067"/>
      <c r="AB47" s="1067"/>
      <c r="AC47" s="1067"/>
      <c r="AD47" s="1067"/>
      <c r="AE47" s="1067"/>
      <c r="AF47" s="1067"/>
    </row>
    <row r="48" spans="1:58" s="13" customFormat="1" ht="12.75" customHeight="1">
      <c r="N48" s="1067" t="s">
        <v>86</v>
      </c>
      <c r="O48" s="1067"/>
      <c r="P48" s="1067"/>
      <c r="Q48" s="1067"/>
      <c r="R48" s="1067"/>
      <c r="S48" s="1067"/>
      <c r="T48" s="1067"/>
      <c r="U48" s="1067"/>
      <c r="V48" s="1067"/>
      <c r="W48" s="1067"/>
      <c r="X48" s="1067"/>
      <c r="Y48" s="1067"/>
      <c r="Z48" s="1067"/>
      <c r="AA48" s="1067"/>
      <c r="AB48" s="1067"/>
      <c r="AC48" s="1067"/>
      <c r="AD48" s="1067"/>
      <c r="AE48" s="1067"/>
      <c r="AF48" s="1067"/>
    </row>
    <row r="49" spans="1:32" s="13" customFormat="1" ht="12.75">
      <c r="A49" s="12"/>
      <c r="B49" s="12"/>
      <c r="O49" s="12"/>
      <c r="P49" s="12"/>
      <c r="Q49" s="12"/>
      <c r="R49" s="12"/>
      <c r="S49" s="12"/>
      <c r="T49" s="12"/>
      <c r="U49" s="12"/>
      <c r="V49" s="12"/>
      <c r="X49" s="28"/>
      <c r="Y49" s="28"/>
      <c r="Z49" s="28"/>
      <c r="AA49" s="28"/>
      <c r="AB49" s="28"/>
      <c r="AC49" s="28" t="s">
        <v>83</v>
      </c>
      <c r="AD49" s="28"/>
      <c r="AE49" s="28"/>
      <c r="AF49" s="28"/>
    </row>
  </sheetData>
  <mergeCells count="14">
    <mergeCell ref="AE2:AH2"/>
    <mergeCell ref="Z46:AF46"/>
    <mergeCell ref="O47:AF47"/>
    <mergeCell ref="N48:AF48"/>
    <mergeCell ref="O8:T8"/>
    <mergeCell ref="C4:W4"/>
    <mergeCell ref="E3:V3"/>
    <mergeCell ref="AA8:AF8"/>
    <mergeCell ref="A43:AF43"/>
    <mergeCell ref="A8:A9"/>
    <mergeCell ref="B8:B9"/>
    <mergeCell ref="C8:H8"/>
    <mergeCell ref="I8:N8"/>
    <mergeCell ref="U8:Z8"/>
  </mergeCells>
  <phoneticPr fontId="0" type="noConversion"/>
  <printOptions horizontalCentered="1"/>
  <pageMargins left="0.70866141732283472" right="0.70866141732283472" top="0.26" bottom="0" header="0.51" footer="0.31496062992125984"/>
  <pageSetup paperSize="9" scale="49" orientation="landscape" r:id="rId1"/>
  <drawing r:id="rId2"/>
</worksheet>
</file>

<file path=xl/worksheets/sheet65.xml><?xml version="1.0" encoding="utf-8"?>
<worksheet xmlns="http://schemas.openxmlformats.org/spreadsheetml/2006/main" xmlns:r="http://schemas.openxmlformats.org/officeDocument/2006/relationships">
  <sheetPr>
    <pageSetUpPr fitToPage="1"/>
  </sheetPr>
  <dimension ref="A1:M47"/>
  <sheetViews>
    <sheetView zoomScale="90" zoomScaleNormal="90" zoomScaleSheetLayoutView="115" workbookViewId="0">
      <pane ySplit="10" topLeftCell="A38" activePane="bottomLeft" state="frozen"/>
      <selection pane="bottomLeft" activeCell="H46" sqref="H46"/>
    </sheetView>
  </sheetViews>
  <sheetFormatPr defaultColWidth="8.85546875" defaultRowHeight="14.25"/>
  <cols>
    <col min="1" max="1" width="8.140625" style="59" customWidth="1"/>
    <col min="2" max="2" width="17.28515625" style="59" customWidth="1"/>
    <col min="3" max="3" width="12.140625" style="59" customWidth="1"/>
    <col min="4" max="4" width="11.7109375" style="59" customWidth="1"/>
    <col min="5" max="5" width="11.28515625" style="59" customWidth="1"/>
    <col min="6" max="6" width="17.140625" style="59" customWidth="1"/>
    <col min="7" max="7" width="15.140625" style="59" customWidth="1"/>
    <col min="8" max="8" width="14.42578125" style="59" customWidth="1"/>
    <col min="9" max="9" width="14.85546875" style="59" customWidth="1"/>
    <col min="10" max="10" width="16" style="59" customWidth="1"/>
    <col min="11" max="11" width="17.28515625" style="59" customWidth="1"/>
    <col min="12" max="12" width="16.28515625" style="59" customWidth="1"/>
    <col min="13" max="16384" width="8.85546875" style="59"/>
  </cols>
  <sheetData>
    <row r="1" spans="1:13" ht="15">
      <c r="B1" s="13"/>
      <c r="C1" s="13"/>
      <c r="D1" s="13"/>
      <c r="E1" s="13"/>
      <c r="F1" s="1"/>
      <c r="G1" s="1"/>
      <c r="H1" s="13"/>
      <c r="J1" s="33"/>
      <c r="K1" s="1065" t="s">
        <v>585</v>
      </c>
      <c r="L1" s="1065"/>
    </row>
    <row r="2" spans="1:13" ht="15.75">
      <c r="A2" s="908" t="s">
        <v>0</v>
      </c>
      <c r="B2" s="908"/>
      <c r="C2" s="908"/>
      <c r="D2" s="908"/>
      <c r="E2" s="908"/>
      <c r="F2" s="908"/>
      <c r="G2" s="908"/>
      <c r="H2" s="908"/>
      <c r="I2" s="908"/>
      <c r="J2" s="908"/>
      <c r="K2" s="908"/>
      <c r="L2" s="908"/>
    </row>
    <row r="3" spans="1:13" ht="20.25">
      <c r="A3" s="909" t="s">
        <v>822</v>
      </c>
      <c r="B3" s="909"/>
      <c r="C3" s="909"/>
      <c r="D3" s="909"/>
      <c r="E3" s="909"/>
      <c r="F3" s="909"/>
      <c r="G3" s="909"/>
      <c r="H3" s="909"/>
      <c r="I3" s="909"/>
      <c r="J3" s="909"/>
      <c r="K3" s="909"/>
      <c r="L3" s="909"/>
    </row>
    <row r="4" spans="1:13" ht="8.25" customHeight="1">
      <c r="B4" s="102"/>
      <c r="C4" s="102"/>
      <c r="D4" s="102"/>
      <c r="E4" s="102"/>
      <c r="F4" s="102"/>
      <c r="G4" s="102"/>
      <c r="H4" s="102"/>
      <c r="I4" s="102"/>
      <c r="J4" s="102"/>
    </row>
    <row r="5" spans="1:13" ht="15.6" customHeight="1">
      <c r="B5" s="1061" t="s">
        <v>923</v>
      </c>
      <c r="C5" s="1061"/>
      <c r="D5" s="1061"/>
      <c r="E5" s="1061"/>
      <c r="F5" s="1061"/>
      <c r="G5" s="1061"/>
      <c r="H5" s="1061"/>
      <c r="I5" s="1061"/>
      <c r="J5" s="1061"/>
      <c r="K5" s="1061"/>
      <c r="L5" s="1061"/>
    </row>
    <row r="6" spans="1:13">
      <c r="A6" s="911" t="s">
        <v>744</v>
      </c>
      <c r="B6" s="911"/>
      <c r="C6" s="25"/>
    </row>
    <row r="7" spans="1:13" ht="15" customHeight="1">
      <c r="A7" s="1246" t="s">
        <v>111</v>
      </c>
      <c r="B7" s="1227" t="s">
        <v>3</v>
      </c>
      <c r="C7" s="1253" t="s">
        <v>26</v>
      </c>
      <c r="D7" s="1253"/>
      <c r="E7" s="1253"/>
      <c r="F7" s="1253"/>
      <c r="G7" s="1240" t="s">
        <v>27</v>
      </c>
      <c r="H7" s="1241"/>
      <c r="I7" s="1241"/>
      <c r="J7" s="1242"/>
      <c r="K7" s="1227" t="s">
        <v>417</v>
      </c>
      <c r="L7" s="1232" t="s">
        <v>123</v>
      </c>
    </row>
    <row r="8" spans="1:13" ht="23.25" customHeight="1">
      <c r="A8" s="1247"/>
      <c r="B8" s="1249"/>
      <c r="C8" s="1232" t="s">
        <v>267</v>
      </c>
      <c r="D8" s="1227" t="s">
        <v>477</v>
      </c>
      <c r="E8" s="1250" t="s">
        <v>97</v>
      </c>
      <c r="F8" s="1231"/>
      <c r="G8" s="1228" t="s">
        <v>267</v>
      </c>
      <c r="H8" s="1232" t="s">
        <v>477</v>
      </c>
      <c r="I8" s="1251" t="s">
        <v>97</v>
      </c>
      <c r="J8" s="1252"/>
      <c r="K8" s="1249"/>
      <c r="L8" s="1232"/>
    </row>
    <row r="9" spans="1:13" ht="50.25" customHeight="1">
      <c r="A9" s="1248"/>
      <c r="B9" s="1228"/>
      <c r="C9" s="1232"/>
      <c r="D9" s="1228"/>
      <c r="E9" s="639" t="s">
        <v>924</v>
      </c>
      <c r="F9" s="460" t="s">
        <v>478</v>
      </c>
      <c r="G9" s="1232"/>
      <c r="H9" s="1232"/>
      <c r="I9" s="639" t="s">
        <v>924</v>
      </c>
      <c r="J9" s="460" t="s">
        <v>478</v>
      </c>
      <c r="K9" s="1228"/>
      <c r="L9" s="1232"/>
      <c r="M9" s="88"/>
    </row>
    <row r="10" spans="1:13">
      <c r="A10" s="461">
        <v>1</v>
      </c>
      <c r="B10" s="462">
        <v>2</v>
      </c>
      <c r="C10" s="461">
        <v>3</v>
      </c>
      <c r="D10" s="462">
        <v>4</v>
      </c>
      <c r="E10" s="461">
        <v>5</v>
      </c>
      <c r="F10" s="462">
        <v>6</v>
      </c>
      <c r="G10" s="461">
        <v>7</v>
      </c>
      <c r="H10" s="462">
        <v>8</v>
      </c>
      <c r="I10" s="461">
        <v>9</v>
      </c>
      <c r="J10" s="462">
        <v>10</v>
      </c>
      <c r="K10" s="461" t="s">
        <v>602</v>
      </c>
      <c r="L10" s="462">
        <v>12</v>
      </c>
      <c r="M10" s="88"/>
    </row>
    <row r="11" spans="1:13">
      <c r="A11" s="84">
        <v>1</v>
      </c>
      <c r="B11" s="228" t="s">
        <v>694</v>
      </c>
      <c r="C11" s="424">
        <v>80820</v>
      </c>
      <c r="D11" s="87">
        <v>2357</v>
      </c>
      <c r="E11" s="424">
        <v>2074</v>
      </c>
      <c r="F11" s="87">
        <v>0</v>
      </c>
      <c r="G11" s="424">
        <v>53033</v>
      </c>
      <c r="H11" s="87">
        <v>1924</v>
      </c>
      <c r="I11" s="424">
        <v>1513</v>
      </c>
      <c r="J11" s="87">
        <v>0</v>
      </c>
      <c r="K11" s="315">
        <v>4281</v>
      </c>
      <c r="L11" s="316">
        <f>K11*10*600/100000</f>
        <v>256.86</v>
      </c>
      <c r="M11" s="88"/>
    </row>
    <row r="12" spans="1:13">
      <c r="A12" s="84">
        <v>2</v>
      </c>
      <c r="B12" s="228" t="s">
        <v>695</v>
      </c>
      <c r="C12" s="424">
        <v>171308</v>
      </c>
      <c r="D12" s="87">
        <v>7857</v>
      </c>
      <c r="E12" s="424">
        <v>2989</v>
      </c>
      <c r="F12" s="87">
        <v>0</v>
      </c>
      <c r="G12" s="424">
        <v>115266</v>
      </c>
      <c r="H12" s="87">
        <v>0</v>
      </c>
      <c r="I12" s="424">
        <v>3127</v>
      </c>
      <c r="J12" s="87">
        <v>0</v>
      </c>
      <c r="K12" s="315">
        <v>7857</v>
      </c>
      <c r="L12" s="316">
        <f t="shared" ref="L12:L40" si="0">K12*10*600/100000</f>
        <v>471.42</v>
      </c>
      <c r="M12" s="88"/>
    </row>
    <row r="13" spans="1:13">
      <c r="A13" s="84">
        <v>3</v>
      </c>
      <c r="B13" s="228" t="s">
        <v>696</v>
      </c>
      <c r="C13" s="425">
        <v>90231</v>
      </c>
      <c r="D13" s="87">
        <v>4575</v>
      </c>
      <c r="E13" s="424">
        <v>3680</v>
      </c>
      <c r="F13" s="87">
        <v>0</v>
      </c>
      <c r="G13" s="424">
        <v>61341</v>
      </c>
      <c r="H13" s="87">
        <v>0</v>
      </c>
      <c r="I13" s="424">
        <v>0</v>
      </c>
      <c r="J13" s="87">
        <v>0</v>
      </c>
      <c r="K13" s="315">
        <v>4575</v>
      </c>
      <c r="L13" s="316">
        <f t="shared" si="0"/>
        <v>274.5</v>
      </c>
      <c r="M13" s="88"/>
    </row>
    <row r="14" spans="1:13">
      <c r="A14" s="84">
        <v>4</v>
      </c>
      <c r="B14" s="228" t="s">
        <v>697</v>
      </c>
      <c r="C14" s="424">
        <v>110900</v>
      </c>
      <c r="D14" s="87">
        <v>3201</v>
      </c>
      <c r="E14" s="424">
        <v>2190</v>
      </c>
      <c r="F14" s="87">
        <v>0</v>
      </c>
      <c r="G14" s="424">
        <v>73839</v>
      </c>
      <c r="H14" s="87">
        <v>2135</v>
      </c>
      <c r="I14" s="424">
        <v>2182</v>
      </c>
      <c r="J14" s="87">
        <v>0</v>
      </c>
      <c r="K14" s="315">
        <v>5336</v>
      </c>
      <c r="L14" s="316">
        <f t="shared" si="0"/>
        <v>320.16000000000003</v>
      </c>
      <c r="M14" s="88"/>
    </row>
    <row r="15" spans="1:13">
      <c r="A15" s="84">
        <v>5</v>
      </c>
      <c r="B15" s="228" t="s">
        <v>698</v>
      </c>
      <c r="C15" s="425">
        <v>131219</v>
      </c>
      <c r="D15" s="87">
        <v>5925</v>
      </c>
      <c r="E15" s="424">
        <v>2545</v>
      </c>
      <c r="F15" s="87">
        <v>0</v>
      </c>
      <c r="G15" s="424">
        <v>88420</v>
      </c>
      <c r="H15" s="87">
        <v>0</v>
      </c>
      <c r="I15" s="424">
        <v>2124</v>
      </c>
      <c r="J15" s="87">
        <v>0</v>
      </c>
      <c r="K15" s="315">
        <v>5925</v>
      </c>
      <c r="L15" s="316">
        <f t="shared" si="0"/>
        <v>355.5</v>
      </c>
      <c r="M15" s="88"/>
    </row>
    <row r="16" spans="1:13">
      <c r="A16" s="84">
        <v>6</v>
      </c>
      <c r="B16" s="228" t="s">
        <v>699</v>
      </c>
      <c r="C16" s="424">
        <v>35656</v>
      </c>
      <c r="D16" s="87">
        <v>998</v>
      </c>
      <c r="E16" s="424">
        <v>833</v>
      </c>
      <c r="F16" s="87">
        <v>0</v>
      </c>
      <c r="G16" s="424">
        <v>24898</v>
      </c>
      <c r="H16" s="87">
        <v>930</v>
      </c>
      <c r="I16" s="424">
        <v>691</v>
      </c>
      <c r="J16" s="87">
        <v>0</v>
      </c>
      <c r="K16" s="315">
        <v>1928</v>
      </c>
      <c r="L16" s="316">
        <f t="shared" si="0"/>
        <v>115.68</v>
      </c>
      <c r="M16" s="88"/>
    </row>
    <row r="17" spans="1:13">
      <c r="A17" s="84">
        <v>7</v>
      </c>
      <c r="B17" s="228" t="s">
        <v>700</v>
      </c>
      <c r="C17" s="424">
        <v>111239</v>
      </c>
      <c r="D17" s="87">
        <v>2512</v>
      </c>
      <c r="E17" s="424">
        <v>2489</v>
      </c>
      <c r="F17" s="87">
        <v>0</v>
      </c>
      <c r="G17" s="424">
        <v>81887</v>
      </c>
      <c r="H17" s="87">
        <v>3509</v>
      </c>
      <c r="I17" s="424">
        <v>2606</v>
      </c>
      <c r="J17" s="87">
        <v>0</v>
      </c>
      <c r="K17" s="315">
        <v>6021</v>
      </c>
      <c r="L17" s="316">
        <f t="shared" si="0"/>
        <v>361.26</v>
      </c>
      <c r="M17" s="88"/>
    </row>
    <row r="18" spans="1:13">
      <c r="A18" s="84">
        <v>8</v>
      </c>
      <c r="B18" s="228" t="s">
        <v>701</v>
      </c>
      <c r="C18" s="425">
        <v>20581</v>
      </c>
      <c r="D18" s="87">
        <v>1495</v>
      </c>
      <c r="E18" s="424">
        <v>1075</v>
      </c>
      <c r="F18" s="87">
        <v>0</v>
      </c>
      <c r="G18" s="424">
        <v>15241</v>
      </c>
      <c r="H18" s="87">
        <v>0</v>
      </c>
      <c r="I18" s="424">
        <v>0</v>
      </c>
      <c r="J18" s="87">
        <v>0</v>
      </c>
      <c r="K18" s="315">
        <v>1495</v>
      </c>
      <c r="L18" s="316">
        <f t="shared" si="0"/>
        <v>89.7</v>
      </c>
      <c r="M18" s="88"/>
    </row>
    <row r="19" spans="1:13">
      <c r="A19" s="84">
        <v>9</v>
      </c>
      <c r="B19" s="228" t="s">
        <v>702</v>
      </c>
      <c r="C19" s="424">
        <v>75054</v>
      </c>
      <c r="D19" s="87">
        <v>2410</v>
      </c>
      <c r="E19" s="424">
        <v>2012</v>
      </c>
      <c r="F19" s="87">
        <v>0</v>
      </c>
      <c r="G19" s="424">
        <v>50975</v>
      </c>
      <c r="H19" s="87">
        <f>1337+236</f>
        <v>1573</v>
      </c>
      <c r="I19" s="424">
        <v>1337</v>
      </c>
      <c r="J19" s="87">
        <v>0</v>
      </c>
      <c r="K19" s="315">
        <v>3983</v>
      </c>
      <c r="L19" s="316">
        <f t="shared" si="0"/>
        <v>238.98</v>
      </c>
      <c r="M19" s="88"/>
    </row>
    <row r="20" spans="1:13">
      <c r="A20" s="84">
        <v>10</v>
      </c>
      <c r="B20" s="228" t="s">
        <v>703</v>
      </c>
      <c r="C20" s="425">
        <v>52341</v>
      </c>
      <c r="D20" s="87">
        <v>2896</v>
      </c>
      <c r="E20" s="424">
        <v>2592</v>
      </c>
      <c r="F20" s="87">
        <v>0</v>
      </c>
      <c r="G20" s="424">
        <v>29264</v>
      </c>
      <c r="H20" s="87">
        <v>0</v>
      </c>
      <c r="I20" s="424">
        <v>0</v>
      </c>
      <c r="J20" s="87">
        <v>0</v>
      </c>
      <c r="K20" s="315">
        <v>2896</v>
      </c>
      <c r="L20" s="316">
        <f t="shared" si="0"/>
        <v>173.76</v>
      </c>
      <c r="M20" s="88"/>
    </row>
    <row r="21" spans="1:13">
      <c r="A21" s="84">
        <v>11</v>
      </c>
      <c r="B21" s="228" t="s">
        <v>704</v>
      </c>
      <c r="C21" s="424">
        <v>209112.00000000003</v>
      </c>
      <c r="D21" s="87">
        <v>5422</v>
      </c>
      <c r="E21" s="424">
        <v>4478</v>
      </c>
      <c r="F21" s="87">
        <v>0</v>
      </c>
      <c r="G21" s="424">
        <v>151850</v>
      </c>
      <c r="H21" s="87">
        <v>4276</v>
      </c>
      <c r="I21" s="424">
        <v>3088</v>
      </c>
      <c r="J21" s="87">
        <v>0</v>
      </c>
      <c r="K21" s="315">
        <v>9698</v>
      </c>
      <c r="L21" s="316">
        <f t="shared" si="0"/>
        <v>581.88</v>
      </c>
      <c r="M21" s="88"/>
    </row>
    <row r="22" spans="1:13" ht="13.5" customHeight="1">
      <c r="A22" s="84">
        <v>12</v>
      </c>
      <c r="B22" s="228" t="s">
        <v>705</v>
      </c>
      <c r="C22" s="424">
        <v>49175</v>
      </c>
      <c r="D22" s="87">
        <v>1612</v>
      </c>
      <c r="E22" s="424">
        <v>1451</v>
      </c>
      <c r="F22" s="87">
        <v>0</v>
      </c>
      <c r="G22" s="424">
        <v>36391</v>
      </c>
      <c r="H22" s="87">
        <v>1598</v>
      </c>
      <c r="I22" s="424">
        <v>1250</v>
      </c>
      <c r="J22" s="87">
        <v>0</v>
      </c>
      <c r="K22" s="315">
        <v>3210</v>
      </c>
      <c r="L22" s="316">
        <f t="shared" si="0"/>
        <v>192.6</v>
      </c>
      <c r="M22" s="88"/>
    </row>
    <row r="23" spans="1:13">
      <c r="A23" s="840">
        <v>13</v>
      </c>
      <c r="B23" s="228" t="s">
        <v>706</v>
      </c>
      <c r="C23" s="424">
        <v>112941</v>
      </c>
      <c r="D23" s="87">
        <v>2720</v>
      </c>
      <c r="E23" s="424">
        <v>2183</v>
      </c>
      <c r="F23" s="87">
        <v>0</v>
      </c>
      <c r="G23" s="424">
        <v>90396</v>
      </c>
      <c r="H23" s="87">
        <v>3416</v>
      </c>
      <c r="I23" s="424">
        <v>3252</v>
      </c>
      <c r="J23" s="87">
        <v>0</v>
      </c>
      <c r="K23" s="315">
        <v>6136</v>
      </c>
      <c r="L23" s="316">
        <f t="shared" si="0"/>
        <v>368.16</v>
      </c>
      <c r="M23" s="88"/>
    </row>
    <row r="24" spans="1:13" ht="12.75" customHeight="1">
      <c r="A24" s="840">
        <v>14</v>
      </c>
      <c r="B24" s="228" t="s">
        <v>707</v>
      </c>
      <c r="C24" s="424">
        <v>28391</v>
      </c>
      <c r="D24" s="87">
        <v>1123</v>
      </c>
      <c r="E24" s="424">
        <v>825</v>
      </c>
      <c r="F24" s="87">
        <v>0</v>
      </c>
      <c r="G24" s="424">
        <v>20132</v>
      </c>
      <c r="H24" s="87">
        <v>741</v>
      </c>
      <c r="I24" s="424">
        <v>584</v>
      </c>
      <c r="J24" s="87">
        <v>0</v>
      </c>
      <c r="K24" s="315">
        <v>1864</v>
      </c>
      <c r="L24" s="316">
        <f t="shared" si="0"/>
        <v>111.84</v>
      </c>
      <c r="M24" s="88"/>
    </row>
    <row r="25" spans="1:13">
      <c r="A25" s="840">
        <v>15</v>
      </c>
      <c r="B25" s="228" t="s">
        <v>708</v>
      </c>
      <c r="C25" s="425">
        <v>130175</v>
      </c>
      <c r="D25" s="87">
        <v>4143</v>
      </c>
      <c r="E25" s="424">
        <v>3448</v>
      </c>
      <c r="F25" s="87">
        <v>0</v>
      </c>
      <c r="G25" s="424">
        <v>87580</v>
      </c>
      <c r="H25" s="87">
        <v>1954</v>
      </c>
      <c r="I25" s="424">
        <v>1782</v>
      </c>
      <c r="J25" s="87">
        <v>0</v>
      </c>
      <c r="K25" s="315">
        <v>6097</v>
      </c>
      <c r="L25" s="316">
        <f t="shared" si="0"/>
        <v>365.82</v>
      </c>
      <c r="M25" s="88"/>
    </row>
    <row r="26" spans="1:13" s="88" customFormat="1">
      <c r="A26" s="840">
        <v>16</v>
      </c>
      <c r="B26" s="230" t="s">
        <v>709</v>
      </c>
      <c r="C26" s="87">
        <v>82010</v>
      </c>
      <c r="D26" s="87">
        <v>2466</v>
      </c>
      <c r="E26" s="87">
        <v>1916</v>
      </c>
      <c r="F26" s="87">
        <v>0</v>
      </c>
      <c r="G26" s="87">
        <v>44376</v>
      </c>
      <c r="H26" s="87">
        <v>2241</v>
      </c>
      <c r="I26" s="87">
        <v>1648</v>
      </c>
      <c r="J26" s="87">
        <v>0</v>
      </c>
      <c r="K26" s="315">
        <v>4707</v>
      </c>
      <c r="L26" s="316">
        <f t="shared" si="0"/>
        <v>282.42</v>
      </c>
    </row>
    <row r="27" spans="1:13">
      <c r="A27" s="840">
        <v>17</v>
      </c>
      <c r="B27" s="230" t="s">
        <v>710</v>
      </c>
      <c r="C27" s="87">
        <v>90949</v>
      </c>
      <c r="D27" s="87">
        <v>3054</v>
      </c>
      <c r="E27" s="87">
        <v>2441</v>
      </c>
      <c r="F27" s="87">
        <v>0</v>
      </c>
      <c r="G27" s="87">
        <v>61415</v>
      </c>
      <c r="H27" s="87">
        <v>2036</v>
      </c>
      <c r="I27" s="87">
        <v>1620</v>
      </c>
      <c r="J27" s="87">
        <v>0</v>
      </c>
      <c r="K27" s="315">
        <v>5090</v>
      </c>
      <c r="L27" s="316">
        <f t="shared" si="0"/>
        <v>305.39999999999998</v>
      </c>
      <c r="M27" s="88"/>
    </row>
    <row r="28" spans="1:13">
      <c r="A28" s="840">
        <v>18</v>
      </c>
      <c r="B28" s="230" t="s">
        <v>711</v>
      </c>
      <c r="C28" s="424">
        <v>91624</v>
      </c>
      <c r="D28" s="424">
        <f>6121+771</f>
        <v>6892</v>
      </c>
      <c r="E28" s="424">
        <v>5861</v>
      </c>
      <c r="F28" s="87">
        <v>0</v>
      </c>
      <c r="G28" s="424">
        <v>130547</v>
      </c>
      <c r="H28" s="86">
        <v>0</v>
      </c>
      <c r="I28" s="424">
        <v>0</v>
      </c>
      <c r="J28" s="87">
        <v>0</v>
      </c>
      <c r="K28" s="315">
        <v>6892</v>
      </c>
      <c r="L28" s="316">
        <f t="shared" si="0"/>
        <v>413.52</v>
      </c>
      <c r="M28" s="88"/>
    </row>
    <row r="29" spans="1:13">
      <c r="A29" s="840">
        <v>19</v>
      </c>
      <c r="B29" s="230" t="s">
        <v>712</v>
      </c>
      <c r="C29" s="424">
        <v>99890</v>
      </c>
      <c r="D29" s="424">
        <v>4407</v>
      </c>
      <c r="E29" s="424">
        <v>3341</v>
      </c>
      <c r="F29" s="87">
        <v>0</v>
      </c>
      <c r="G29" s="424">
        <v>72629</v>
      </c>
      <c r="H29" s="424">
        <v>0</v>
      </c>
      <c r="I29" s="424">
        <v>0</v>
      </c>
      <c r="J29" s="87">
        <v>0</v>
      </c>
      <c r="K29" s="315">
        <v>4407</v>
      </c>
      <c r="L29" s="316">
        <f t="shared" si="0"/>
        <v>264.42</v>
      </c>
    </row>
    <row r="30" spans="1:13">
      <c r="A30" s="840">
        <v>20</v>
      </c>
      <c r="B30" s="230" t="s">
        <v>713</v>
      </c>
      <c r="C30" s="424">
        <v>145151</v>
      </c>
      <c r="D30" s="424">
        <v>4832</v>
      </c>
      <c r="E30" s="424">
        <v>4579</v>
      </c>
      <c r="F30" s="87">
        <v>0</v>
      </c>
      <c r="G30" s="424">
        <v>64020</v>
      </c>
      <c r="H30" s="424">
        <v>1535</v>
      </c>
      <c r="I30" s="424">
        <v>1067</v>
      </c>
      <c r="J30" s="87">
        <v>0</v>
      </c>
      <c r="K30" s="315">
        <v>6367</v>
      </c>
      <c r="L30" s="316">
        <f t="shared" si="0"/>
        <v>382.02</v>
      </c>
    </row>
    <row r="31" spans="1:13">
      <c r="A31" s="840">
        <v>21</v>
      </c>
      <c r="B31" s="230" t="s">
        <v>714</v>
      </c>
      <c r="C31" s="424">
        <v>81280</v>
      </c>
      <c r="D31" s="424">
        <v>2087</v>
      </c>
      <c r="E31" s="424">
        <v>2102</v>
      </c>
      <c r="F31" s="87">
        <v>0</v>
      </c>
      <c r="G31" s="424">
        <v>31714</v>
      </c>
      <c r="H31" s="424">
        <f>696+345</f>
        <v>1041</v>
      </c>
      <c r="I31" s="424">
        <v>708</v>
      </c>
      <c r="J31" s="87">
        <v>0</v>
      </c>
      <c r="K31" s="315">
        <v>3128</v>
      </c>
      <c r="L31" s="316">
        <f t="shared" si="0"/>
        <v>187.68</v>
      </c>
    </row>
    <row r="32" spans="1:13">
      <c r="A32" s="84">
        <v>22</v>
      </c>
      <c r="B32" s="230" t="s">
        <v>715</v>
      </c>
      <c r="C32" s="424">
        <v>220614</v>
      </c>
      <c r="D32" s="424">
        <v>6193</v>
      </c>
      <c r="E32" s="424">
        <v>5938</v>
      </c>
      <c r="F32" s="87">
        <v>0</v>
      </c>
      <c r="G32" s="424">
        <v>144122</v>
      </c>
      <c r="H32" s="424">
        <v>4337</v>
      </c>
      <c r="I32" s="424">
        <v>2861</v>
      </c>
      <c r="J32" s="87">
        <v>0</v>
      </c>
      <c r="K32" s="315">
        <v>10530</v>
      </c>
      <c r="L32" s="316">
        <f t="shared" si="0"/>
        <v>631.79999999999995</v>
      </c>
    </row>
    <row r="33" spans="1:13">
      <c r="A33" s="84">
        <v>23</v>
      </c>
      <c r="B33" s="230" t="s">
        <v>716</v>
      </c>
      <c r="C33" s="424">
        <v>139083</v>
      </c>
      <c r="D33" s="424">
        <v>2746</v>
      </c>
      <c r="E33" s="424">
        <v>2596</v>
      </c>
      <c r="F33" s="87">
        <v>0</v>
      </c>
      <c r="G33" s="424">
        <v>74715</v>
      </c>
      <c r="H33" s="424">
        <v>2246</v>
      </c>
      <c r="I33" s="424">
        <v>1744</v>
      </c>
      <c r="J33" s="87">
        <v>0</v>
      </c>
      <c r="K33" s="315">
        <v>4992</v>
      </c>
      <c r="L33" s="316">
        <f t="shared" si="0"/>
        <v>299.52</v>
      </c>
    </row>
    <row r="34" spans="1:13">
      <c r="A34" s="84">
        <v>24</v>
      </c>
      <c r="B34" s="230" t="s">
        <v>717</v>
      </c>
      <c r="C34" s="424">
        <v>59381</v>
      </c>
      <c r="D34" s="424">
        <v>1817</v>
      </c>
      <c r="E34" s="424">
        <v>1424</v>
      </c>
      <c r="F34" s="87">
        <v>0</v>
      </c>
      <c r="G34" s="424">
        <v>40110</v>
      </c>
      <c r="H34" s="424">
        <v>1371</v>
      </c>
      <c r="I34" s="424">
        <v>1165</v>
      </c>
      <c r="J34" s="87">
        <v>0</v>
      </c>
      <c r="K34" s="315">
        <v>3188</v>
      </c>
      <c r="L34" s="316">
        <f t="shared" si="0"/>
        <v>191.28</v>
      </c>
    </row>
    <row r="35" spans="1:13">
      <c r="A35" s="84">
        <v>25</v>
      </c>
      <c r="B35" s="230" t="s">
        <v>718</v>
      </c>
      <c r="C35" s="424">
        <v>55250</v>
      </c>
      <c r="D35" s="424">
        <f>1211+278</f>
        <v>1489</v>
      </c>
      <c r="E35" s="424">
        <v>1136</v>
      </c>
      <c r="F35" s="87">
        <v>0</v>
      </c>
      <c r="G35" s="424">
        <v>39841</v>
      </c>
      <c r="H35" s="424">
        <v>1238</v>
      </c>
      <c r="I35" s="424">
        <v>1128</v>
      </c>
      <c r="J35" s="87">
        <v>0</v>
      </c>
      <c r="K35" s="315">
        <v>2727</v>
      </c>
      <c r="L35" s="316">
        <f t="shared" si="0"/>
        <v>163.62</v>
      </c>
    </row>
    <row r="36" spans="1:13">
      <c r="A36" s="84">
        <v>26</v>
      </c>
      <c r="B36" s="230" t="s">
        <v>719</v>
      </c>
      <c r="C36" s="424">
        <v>87810</v>
      </c>
      <c r="D36" s="425">
        <v>3098</v>
      </c>
      <c r="E36" s="425">
        <v>2829</v>
      </c>
      <c r="F36" s="87">
        <v>0</v>
      </c>
      <c r="G36" s="425">
        <v>65707</v>
      </c>
      <c r="H36" s="425">
        <v>2232</v>
      </c>
      <c r="I36" s="425">
        <v>1590</v>
      </c>
      <c r="J36" s="87">
        <v>0</v>
      </c>
      <c r="K36" s="315">
        <v>5330</v>
      </c>
      <c r="L36" s="316">
        <f t="shared" si="0"/>
        <v>319.8</v>
      </c>
    </row>
    <row r="37" spans="1:13">
      <c r="A37" s="84">
        <v>27</v>
      </c>
      <c r="B37" s="230" t="s">
        <v>720</v>
      </c>
      <c r="C37" s="424">
        <v>104522</v>
      </c>
      <c r="D37" s="424">
        <v>4447</v>
      </c>
      <c r="E37" s="424">
        <v>2590</v>
      </c>
      <c r="F37" s="87">
        <v>0</v>
      </c>
      <c r="G37" s="424">
        <v>45709</v>
      </c>
      <c r="H37" s="424">
        <v>0</v>
      </c>
      <c r="I37" s="424">
        <v>1355</v>
      </c>
      <c r="J37" s="87">
        <v>0</v>
      </c>
      <c r="K37" s="315">
        <v>4447</v>
      </c>
      <c r="L37" s="316">
        <f t="shared" si="0"/>
        <v>266.82</v>
      </c>
    </row>
    <row r="38" spans="1:13">
      <c r="A38" s="84">
        <v>28</v>
      </c>
      <c r="B38" s="230" t="s">
        <v>721</v>
      </c>
      <c r="C38" s="424">
        <v>61276</v>
      </c>
      <c r="D38" s="424">
        <v>3335</v>
      </c>
      <c r="E38" s="424">
        <v>2765</v>
      </c>
      <c r="F38" s="87">
        <v>0</v>
      </c>
      <c r="G38" s="424">
        <v>40746</v>
      </c>
      <c r="H38" s="424">
        <v>0</v>
      </c>
      <c r="I38" s="424">
        <v>0</v>
      </c>
      <c r="J38" s="87">
        <v>0</v>
      </c>
      <c r="K38" s="315">
        <v>3335</v>
      </c>
      <c r="L38" s="316">
        <f t="shared" si="0"/>
        <v>200.1</v>
      </c>
    </row>
    <row r="39" spans="1:13">
      <c r="A39" s="84">
        <v>29</v>
      </c>
      <c r="B39" s="230" t="s">
        <v>722</v>
      </c>
      <c r="C39" s="424">
        <v>40575</v>
      </c>
      <c r="D39" s="424">
        <v>2324</v>
      </c>
      <c r="E39" s="424">
        <v>1835</v>
      </c>
      <c r="F39" s="87">
        <v>0</v>
      </c>
      <c r="G39" s="424">
        <v>27584</v>
      </c>
      <c r="H39" s="424">
        <v>0</v>
      </c>
      <c r="I39" s="424">
        <v>0</v>
      </c>
      <c r="J39" s="87">
        <v>0</v>
      </c>
      <c r="K39" s="315">
        <v>2324</v>
      </c>
      <c r="L39" s="316">
        <f t="shared" si="0"/>
        <v>139.44</v>
      </c>
    </row>
    <row r="40" spans="1:13">
      <c r="A40" s="84">
        <v>30</v>
      </c>
      <c r="B40" s="230" t="s">
        <v>723</v>
      </c>
      <c r="C40" s="425">
        <v>136192</v>
      </c>
      <c r="D40" s="424">
        <v>6756</v>
      </c>
      <c r="E40" s="424">
        <v>2680</v>
      </c>
      <c r="F40" s="87">
        <v>0</v>
      </c>
      <c r="G40" s="424">
        <v>83827</v>
      </c>
      <c r="H40" s="424">
        <v>0</v>
      </c>
      <c r="I40" s="424">
        <v>2632</v>
      </c>
      <c r="J40" s="87">
        <v>0</v>
      </c>
      <c r="K40" s="315">
        <v>6756</v>
      </c>
      <c r="L40" s="316">
        <f t="shared" si="0"/>
        <v>405.36</v>
      </c>
    </row>
    <row r="41" spans="1:13" ht="15">
      <c r="A41" s="429"/>
      <c r="B41" s="406" t="s">
        <v>724</v>
      </c>
      <c r="C41" s="463">
        <f t="shared" ref="C41:L41" si="1">SUM(C11:C40)</f>
        <v>2904750</v>
      </c>
      <c r="D41" s="463">
        <f t="shared" si="1"/>
        <v>105189</v>
      </c>
      <c r="E41" s="463">
        <f t="shared" si="1"/>
        <v>78897</v>
      </c>
      <c r="F41" s="463">
        <f t="shared" si="1"/>
        <v>0</v>
      </c>
      <c r="G41" s="463">
        <f t="shared" si="1"/>
        <v>1947575</v>
      </c>
      <c r="H41" s="463">
        <f t="shared" si="1"/>
        <v>40333</v>
      </c>
      <c r="I41" s="463">
        <f t="shared" si="1"/>
        <v>41054</v>
      </c>
      <c r="J41" s="463">
        <f t="shared" si="1"/>
        <v>0</v>
      </c>
      <c r="K41" s="463">
        <f t="shared" si="1"/>
        <v>145522</v>
      </c>
      <c r="L41" s="464">
        <f t="shared" si="1"/>
        <v>8731.32</v>
      </c>
    </row>
    <row r="42" spans="1:13" ht="17.25" customHeight="1">
      <c r="A42" s="1243" t="s">
        <v>124</v>
      </c>
      <c r="B42" s="1244"/>
      <c r="C42" s="1244"/>
      <c r="D42" s="1244"/>
      <c r="E42" s="1244"/>
      <c r="F42" s="1244"/>
      <c r="G42" s="1244"/>
      <c r="H42" s="1244"/>
      <c r="I42" s="1244"/>
      <c r="J42" s="1244"/>
      <c r="K42" s="1245"/>
      <c r="L42" s="1245"/>
    </row>
    <row r="43" spans="1:13" ht="16.5">
      <c r="A43" s="552" t="s">
        <v>1016</v>
      </c>
    </row>
    <row r="44" spans="1:13" s="13" customFormat="1" ht="15.75" customHeight="1">
      <c r="A44" s="912" t="s">
        <v>11</v>
      </c>
      <c r="B44" s="912"/>
      <c r="C44" s="1"/>
      <c r="D44" s="12"/>
      <c r="E44" s="12"/>
      <c r="H44" s="68"/>
      <c r="I44" s="68"/>
      <c r="K44" s="68" t="s">
        <v>12</v>
      </c>
    </row>
    <row r="45" spans="1:13" s="13" customFormat="1" ht="13.15" customHeight="1">
      <c r="I45" s="223"/>
      <c r="J45" s="923" t="s">
        <v>731</v>
      </c>
      <c r="K45" s="923"/>
      <c r="L45" s="923"/>
      <c r="M45" s="222"/>
    </row>
    <row r="46" spans="1:13" s="13" customFormat="1" ht="15.75" customHeight="1">
      <c r="I46" s="223"/>
      <c r="J46" s="923" t="s">
        <v>86</v>
      </c>
      <c r="K46" s="923"/>
      <c r="L46" s="923"/>
      <c r="M46" s="222"/>
    </row>
    <row r="47" spans="1:13" s="13" customFormat="1" ht="12.75">
      <c r="B47" s="12"/>
      <c r="C47" s="12"/>
      <c r="D47" s="12"/>
      <c r="E47" s="12"/>
      <c r="I47" s="223"/>
      <c r="J47" s="28" t="s">
        <v>732</v>
      </c>
      <c r="K47" s="28"/>
      <c r="L47" s="28"/>
      <c r="M47" s="223"/>
    </row>
  </sheetData>
  <mergeCells count="21">
    <mergeCell ref="J45:L45"/>
    <mergeCell ref="J46:L46"/>
    <mergeCell ref="L7:L9"/>
    <mergeCell ref="A42:L42"/>
    <mergeCell ref="A7:A9"/>
    <mergeCell ref="B7:B9"/>
    <mergeCell ref="K7:K9"/>
    <mergeCell ref="E8:F8"/>
    <mergeCell ref="I8:J8"/>
    <mergeCell ref="A44:B44"/>
    <mergeCell ref="C8:C9"/>
    <mergeCell ref="H8:H9"/>
    <mergeCell ref="G8:G9"/>
    <mergeCell ref="C7:F7"/>
    <mergeCell ref="D8:D9"/>
    <mergeCell ref="K1:L1"/>
    <mergeCell ref="G7:J7"/>
    <mergeCell ref="A6:B6"/>
    <mergeCell ref="B5:L5"/>
    <mergeCell ref="A3:L3"/>
    <mergeCell ref="A2:L2"/>
  </mergeCells>
  <phoneticPr fontId="0" type="noConversion"/>
  <printOptions horizontalCentered="1"/>
  <pageMargins left="0.70866141732283472" right="0.70866141732283472" top="0.23622047244094491" bottom="0" header="0.31496062992125984" footer="0.31496062992125984"/>
  <pageSetup paperSize="9" scale="77" orientation="landscape" r:id="rId1"/>
  <drawing r:id="rId2"/>
</worksheet>
</file>

<file path=xl/worksheets/sheet66.xml><?xml version="1.0" encoding="utf-8"?>
<worksheet xmlns="http://schemas.openxmlformats.org/spreadsheetml/2006/main" xmlns:r="http://schemas.openxmlformats.org/officeDocument/2006/relationships">
  <sheetPr>
    <pageSetUpPr fitToPage="1"/>
  </sheetPr>
  <dimension ref="A1:GZ77"/>
  <sheetViews>
    <sheetView topLeftCell="A16" zoomScale="98" zoomScaleNormal="98" zoomScaleSheetLayoutView="100" workbookViewId="0">
      <pane xSplit="2" topLeftCell="G1" activePane="topRight" state="frozen"/>
      <selection pane="topRight" activeCell="W30" sqref="W30"/>
    </sheetView>
  </sheetViews>
  <sheetFormatPr defaultRowHeight="12.75"/>
  <cols>
    <col min="1" max="1" width="4.7109375" style="132" customWidth="1"/>
    <col min="2" max="2" width="21.85546875" style="132" customWidth="1"/>
    <col min="3" max="3" width="8.5703125" style="132" customWidth="1"/>
    <col min="4" max="4" width="7.85546875" style="132" customWidth="1"/>
    <col min="5" max="5" width="8.5703125" style="132" customWidth="1"/>
    <col min="6" max="6" width="8.42578125" style="132" customWidth="1"/>
    <col min="7" max="7" width="7.85546875" style="132" customWidth="1"/>
    <col min="8" max="8" width="8.5703125" style="132" customWidth="1"/>
    <col min="9" max="9" width="9.140625" style="132" customWidth="1"/>
    <col min="10" max="10" width="8.5703125" style="132" customWidth="1"/>
    <col min="11" max="11" width="8.42578125" style="132" customWidth="1"/>
    <col min="12" max="12" width="9.42578125" style="132" customWidth="1"/>
    <col min="13" max="17" width="8" style="132" customWidth="1"/>
    <col min="18" max="18" width="9" style="132" customWidth="1"/>
    <col min="19" max="19" width="8" style="132" customWidth="1"/>
    <col min="20" max="20" width="9.42578125" style="132" customWidth="1"/>
    <col min="21" max="21" width="9.140625" style="132" customWidth="1"/>
    <col min="22" max="22" width="9.5703125" style="132" customWidth="1"/>
    <col min="23" max="23" width="9.28515625" style="132" customWidth="1"/>
    <col min="24" max="16384" width="9.140625" style="132"/>
  </cols>
  <sheetData>
    <row r="1" spans="1:208" ht="15">
      <c r="O1" s="1264" t="s">
        <v>607</v>
      </c>
      <c r="P1" s="1264"/>
      <c r="Q1" s="1264"/>
      <c r="R1" s="1264"/>
      <c r="S1" s="1264"/>
      <c r="T1" s="1264"/>
      <c r="U1" s="1264"/>
    </row>
    <row r="2" spans="1:208" ht="15.75">
      <c r="A2" s="1267" t="s">
        <v>0</v>
      </c>
      <c r="B2" s="1267"/>
      <c r="C2" s="1267"/>
      <c r="D2" s="1267"/>
      <c r="E2" s="1267"/>
      <c r="F2" s="1267"/>
      <c r="G2" s="1267"/>
      <c r="H2" s="1267"/>
      <c r="I2" s="1267"/>
      <c r="J2" s="1267"/>
      <c r="K2" s="1267"/>
      <c r="L2" s="1267"/>
      <c r="M2" s="1267"/>
      <c r="N2" s="1267"/>
      <c r="O2" s="1267"/>
      <c r="P2" s="1267"/>
      <c r="Q2" s="1267"/>
      <c r="R2" s="1267"/>
      <c r="S2" s="1267"/>
      <c r="T2" s="1267"/>
      <c r="U2" s="1267"/>
      <c r="V2" s="1267"/>
      <c r="W2" s="1267"/>
    </row>
    <row r="3" spans="1:208" ht="18">
      <c r="B3" s="1265" t="s">
        <v>822</v>
      </c>
      <c r="C3" s="1265"/>
      <c r="D3" s="1265"/>
      <c r="E3" s="1265"/>
      <c r="F3" s="1265"/>
      <c r="G3" s="1265"/>
      <c r="H3" s="1265"/>
      <c r="I3" s="1265"/>
      <c r="J3" s="1265"/>
      <c r="K3" s="1265"/>
      <c r="L3" s="1265"/>
      <c r="M3" s="1265"/>
      <c r="N3" s="1265"/>
      <c r="O3" s="1265"/>
      <c r="P3" s="1265"/>
      <c r="Q3" s="1265"/>
      <c r="R3" s="1265"/>
      <c r="S3" s="1265"/>
      <c r="T3" s="1265"/>
      <c r="U3" s="1265"/>
    </row>
    <row r="4" spans="1:208" ht="15.75">
      <c r="B4" s="1266" t="s">
        <v>925</v>
      </c>
      <c r="C4" s="1266"/>
      <c r="D4" s="1266"/>
      <c r="E4" s="1266"/>
      <c r="F4" s="1266"/>
      <c r="G4" s="1266"/>
      <c r="H4" s="1266"/>
      <c r="I4" s="1266"/>
      <c r="J4" s="1266"/>
      <c r="K4" s="1266"/>
      <c r="L4" s="1266"/>
      <c r="M4" s="1266"/>
      <c r="N4" s="1266"/>
      <c r="O4" s="1266"/>
      <c r="P4" s="1266"/>
      <c r="Q4" s="1266"/>
      <c r="R4" s="1266"/>
      <c r="S4" s="1266"/>
      <c r="T4" s="1266"/>
      <c r="U4" s="1266"/>
    </row>
    <row r="6" spans="1:208">
      <c r="A6" s="1260" t="s">
        <v>744</v>
      </c>
      <c r="B6" s="1260"/>
    </row>
    <row r="7" spans="1:208" ht="13.5" customHeight="1">
      <c r="A7" s="133"/>
      <c r="B7" s="133"/>
      <c r="V7" s="1268" t="s">
        <v>275</v>
      </c>
      <c r="W7" s="1268"/>
    </row>
    <row r="8" spans="1:208" ht="12.75" customHeight="1">
      <c r="A8" s="1269" t="s">
        <v>2</v>
      </c>
      <c r="B8" s="1269" t="s">
        <v>112</v>
      </c>
      <c r="C8" s="1271" t="s">
        <v>26</v>
      </c>
      <c r="D8" s="1272"/>
      <c r="E8" s="1272"/>
      <c r="F8" s="1272"/>
      <c r="G8" s="1272"/>
      <c r="H8" s="1272"/>
      <c r="I8" s="1272"/>
      <c r="J8" s="1272"/>
      <c r="K8" s="1273"/>
      <c r="L8" s="1271" t="s">
        <v>27</v>
      </c>
      <c r="M8" s="1272"/>
      <c r="N8" s="1272"/>
      <c r="O8" s="1272"/>
      <c r="P8" s="1272"/>
      <c r="Q8" s="1272"/>
      <c r="R8" s="1272"/>
      <c r="S8" s="1272"/>
      <c r="T8" s="1273"/>
      <c r="U8" s="1274" t="s">
        <v>152</v>
      </c>
      <c r="V8" s="1275"/>
      <c r="W8" s="1276"/>
      <c r="X8" s="134"/>
      <c r="Y8" s="134"/>
      <c r="Z8" s="134"/>
      <c r="AA8" s="134"/>
      <c r="AB8" s="134"/>
      <c r="AC8" s="134"/>
      <c r="AD8" s="134"/>
      <c r="AE8" s="134"/>
      <c r="AF8" s="134"/>
      <c r="AG8" s="134"/>
      <c r="AH8" s="134"/>
      <c r="AI8" s="134"/>
      <c r="AJ8" s="134"/>
      <c r="AK8" s="134"/>
      <c r="AL8" s="134"/>
      <c r="AM8" s="134"/>
      <c r="AN8" s="134"/>
      <c r="AO8" s="134"/>
      <c r="AP8" s="134"/>
      <c r="AQ8" s="134"/>
      <c r="AR8" s="134"/>
      <c r="AS8" s="134"/>
      <c r="AT8" s="134"/>
      <c r="AU8" s="134"/>
      <c r="AV8" s="134"/>
      <c r="AW8" s="134"/>
      <c r="AX8" s="134"/>
      <c r="AY8" s="134"/>
      <c r="AZ8" s="134"/>
      <c r="BA8" s="134"/>
      <c r="BB8" s="134"/>
      <c r="BC8" s="134"/>
      <c r="BD8" s="134"/>
      <c r="BE8" s="134"/>
      <c r="BF8" s="134"/>
      <c r="BG8" s="134"/>
      <c r="BH8" s="134"/>
      <c r="BI8" s="134"/>
      <c r="BJ8" s="134"/>
      <c r="BK8" s="134"/>
      <c r="BL8" s="134"/>
      <c r="BM8" s="134"/>
      <c r="BN8" s="134"/>
      <c r="BO8" s="134"/>
      <c r="BP8" s="134"/>
      <c r="BQ8" s="134"/>
      <c r="BR8" s="134"/>
      <c r="BS8" s="134"/>
      <c r="BT8" s="134"/>
      <c r="BU8" s="134"/>
      <c r="BV8" s="134"/>
      <c r="BW8" s="134"/>
      <c r="BX8" s="134"/>
      <c r="BY8" s="134"/>
      <c r="BZ8" s="134"/>
      <c r="CA8" s="134"/>
      <c r="CB8" s="134"/>
      <c r="CC8" s="134"/>
      <c r="CD8" s="134"/>
      <c r="CE8" s="134"/>
      <c r="CF8" s="134"/>
      <c r="CG8" s="134"/>
      <c r="CH8" s="134"/>
      <c r="CI8" s="134"/>
      <c r="CJ8" s="134"/>
      <c r="CK8" s="134"/>
      <c r="CL8" s="134"/>
      <c r="CM8" s="134"/>
      <c r="CN8" s="134"/>
      <c r="CO8" s="134"/>
      <c r="CP8" s="134"/>
      <c r="CQ8" s="134"/>
      <c r="CR8" s="134"/>
      <c r="CS8" s="134"/>
      <c r="CT8" s="134"/>
      <c r="CU8" s="134"/>
      <c r="CV8" s="134"/>
      <c r="CW8" s="134"/>
      <c r="CX8" s="134"/>
      <c r="CY8" s="134"/>
      <c r="CZ8" s="134"/>
      <c r="DA8" s="134"/>
      <c r="DB8" s="134"/>
      <c r="DC8" s="134"/>
      <c r="DD8" s="134"/>
      <c r="DE8" s="134"/>
      <c r="DF8" s="134"/>
      <c r="DG8" s="134"/>
      <c r="DH8" s="134"/>
      <c r="DI8" s="134"/>
      <c r="DJ8" s="134"/>
      <c r="DK8" s="134"/>
      <c r="DL8" s="134"/>
      <c r="DM8" s="134"/>
      <c r="DN8" s="134"/>
      <c r="DO8" s="134"/>
      <c r="DP8" s="134"/>
      <c r="DQ8" s="134"/>
      <c r="DR8" s="134"/>
      <c r="DS8" s="134"/>
      <c r="DT8" s="134"/>
      <c r="DU8" s="134"/>
      <c r="DV8" s="134"/>
      <c r="DW8" s="134"/>
      <c r="DX8" s="134"/>
      <c r="DY8" s="134"/>
      <c r="DZ8" s="134"/>
      <c r="EA8" s="134"/>
      <c r="EB8" s="134"/>
      <c r="EC8" s="134"/>
      <c r="ED8" s="134"/>
      <c r="EE8" s="134"/>
      <c r="EF8" s="134"/>
      <c r="EG8" s="134"/>
      <c r="EH8" s="134"/>
      <c r="EI8" s="134"/>
      <c r="EJ8" s="134"/>
      <c r="EK8" s="134"/>
      <c r="EL8" s="134"/>
      <c r="EM8" s="134"/>
      <c r="EN8" s="134"/>
      <c r="EO8" s="134"/>
      <c r="EP8" s="134"/>
      <c r="EQ8" s="134"/>
      <c r="ER8" s="134"/>
      <c r="ES8" s="134"/>
      <c r="ET8" s="134"/>
      <c r="EU8" s="134"/>
      <c r="EV8" s="134"/>
      <c r="EW8" s="134"/>
      <c r="EX8" s="134"/>
      <c r="EY8" s="134"/>
      <c r="EZ8" s="134"/>
      <c r="FA8" s="134"/>
      <c r="FB8" s="134"/>
      <c r="FC8" s="134"/>
      <c r="FD8" s="134"/>
      <c r="FE8" s="134"/>
      <c r="FF8" s="134"/>
      <c r="FG8" s="134"/>
      <c r="FH8" s="134"/>
      <c r="FI8" s="134"/>
      <c r="FJ8" s="134"/>
      <c r="FK8" s="134"/>
      <c r="FL8" s="134"/>
      <c r="FM8" s="134"/>
      <c r="FN8" s="134"/>
      <c r="FO8" s="134"/>
      <c r="FP8" s="134"/>
      <c r="FQ8" s="134"/>
      <c r="FR8" s="134"/>
      <c r="FS8" s="134"/>
      <c r="FT8" s="134"/>
      <c r="FU8" s="134"/>
      <c r="FV8" s="134"/>
      <c r="FW8" s="134"/>
      <c r="FX8" s="134"/>
      <c r="FY8" s="134"/>
      <c r="FZ8" s="134"/>
      <c r="GA8" s="134"/>
      <c r="GB8" s="134"/>
      <c r="GC8" s="134"/>
      <c r="GD8" s="134"/>
      <c r="GE8" s="134"/>
      <c r="GF8" s="134"/>
      <c r="GG8" s="134"/>
      <c r="GH8" s="134"/>
      <c r="GI8" s="134"/>
      <c r="GJ8" s="134"/>
      <c r="GK8" s="134"/>
      <c r="GL8" s="134"/>
      <c r="GM8" s="134"/>
      <c r="GN8" s="134"/>
      <c r="GO8" s="134"/>
      <c r="GP8" s="134"/>
      <c r="GQ8" s="134"/>
      <c r="GR8" s="134"/>
      <c r="GS8" s="134"/>
      <c r="GT8" s="134"/>
      <c r="GU8" s="134"/>
      <c r="GV8" s="134"/>
      <c r="GW8" s="134"/>
      <c r="GX8" s="134"/>
      <c r="GY8" s="134"/>
      <c r="GZ8" s="134"/>
    </row>
    <row r="9" spans="1:208" ht="12.75" customHeight="1">
      <c r="A9" s="1270"/>
      <c r="B9" s="1270"/>
      <c r="C9" s="1257" t="s">
        <v>184</v>
      </c>
      <c r="D9" s="1258"/>
      <c r="E9" s="1259"/>
      <c r="F9" s="1257" t="s">
        <v>185</v>
      </c>
      <c r="G9" s="1258"/>
      <c r="H9" s="1259"/>
      <c r="I9" s="1257" t="s">
        <v>18</v>
      </c>
      <c r="J9" s="1258"/>
      <c r="K9" s="1259"/>
      <c r="L9" s="1257" t="s">
        <v>184</v>
      </c>
      <c r="M9" s="1258"/>
      <c r="N9" s="1259"/>
      <c r="O9" s="1257" t="s">
        <v>185</v>
      </c>
      <c r="P9" s="1258"/>
      <c r="Q9" s="1259"/>
      <c r="R9" s="1257" t="s">
        <v>18</v>
      </c>
      <c r="S9" s="1258"/>
      <c r="T9" s="1259"/>
      <c r="U9" s="1277"/>
      <c r="V9" s="1278"/>
      <c r="W9" s="1279"/>
      <c r="X9" s="134"/>
      <c r="Y9" s="134"/>
      <c r="Z9" s="134"/>
      <c r="AA9" s="134"/>
      <c r="AB9" s="134"/>
      <c r="AC9" s="134"/>
      <c r="AD9" s="134"/>
      <c r="AE9" s="134"/>
      <c r="AF9" s="134"/>
      <c r="AG9" s="134"/>
      <c r="AH9" s="134"/>
      <c r="AI9" s="134"/>
      <c r="AJ9" s="134"/>
      <c r="AK9" s="134"/>
      <c r="AL9" s="134"/>
      <c r="AM9" s="134"/>
      <c r="AN9" s="134"/>
      <c r="AO9" s="134"/>
      <c r="AP9" s="134"/>
      <c r="AQ9" s="134"/>
      <c r="AR9" s="134"/>
      <c r="AS9" s="134"/>
      <c r="AT9" s="134"/>
      <c r="AU9" s="134"/>
      <c r="AV9" s="134"/>
      <c r="AW9" s="134"/>
      <c r="AX9" s="134"/>
      <c r="AY9" s="134"/>
      <c r="AZ9" s="134"/>
      <c r="BA9" s="134"/>
      <c r="BB9" s="134"/>
      <c r="BC9" s="134"/>
      <c r="BD9" s="134"/>
      <c r="BE9" s="134"/>
      <c r="BF9" s="134"/>
      <c r="BG9" s="134"/>
      <c r="BH9" s="134"/>
      <c r="BI9" s="134"/>
      <c r="BJ9" s="134"/>
      <c r="BK9" s="134"/>
      <c r="BL9" s="134"/>
      <c r="BM9" s="134"/>
      <c r="BN9" s="134"/>
      <c r="BO9" s="134"/>
      <c r="BP9" s="134"/>
      <c r="BQ9" s="134"/>
      <c r="BR9" s="134"/>
      <c r="BS9" s="134"/>
      <c r="BT9" s="134"/>
      <c r="BU9" s="134"/>
      <c r="BV9" s="134"/>
      <c r="BW9" s="134"/>
      <c r="BX9" s="134"/>
      <c r="BY9" s="134"/>
      <c r="BZ9" s="134"/>
      <c r="CA9" s="134"/>
      <c r="CB9" s="134"/>
      <c r="CC9" s="134"/>
      <c r="CD9" s="134"/>
      <c r="CE9" s="134"/>
      <c r="CF9" s="134"/>
      <c r="CG9" s="134"/>
      <c r="CH9" s="134"/>
      <c r="CI9" s="134"/>
      <c r="CJ9" s="134"/>
      <c r="CK9" s="134"/>
      <c r="CL9" s="134"/>
      <c r="CM9" s="134"/>
      <c r="CN9" s="134"/>
      <c r="CO9" s="134"/>
      <c r="CP9" s="134"/>
      <c r="CQ9" s="134"/>
      <c r="CR9" s="134"/>
      <c r="CS9" s="134"/>
      <c r="CT9" s="134"/>
      <c r="CU9" s="134"/>
      <c r="CV9" s="134"/>
      <c r="CW9" s="134"/>
      <c r="CX9" s="134"/>
      <c r="CY9" s="134"/>
      <c r="CZ9" s="134"/>
      <c r="DA9" s="134"/>
      <c r="DB9" s="134"/>
      <c r="DC9" s="134"/>
      <c r="DD9" s="134"/>
      <c r="DE9" s="134"/>
      <c r="DF9" s="134"/>
      <c r="DG9" s="134"/>
      <c r="DH9" s="134"/>
      <c r="DI9" s="134"/>
      <c r="DJ9" s="134"/>
      <c r="DK9" s="134"/>
      <c r="DL9" s="134"/>
      <c r="DM9" s="134"/>
      <c r="DN9" s="134"/>
      <c r="DO9" s="134"/>
      <c r="DP9" s="134"/>
      <c r="DQ9" s="134"/>
      <c r="DR9" s="134"/>
      <c r="DS9" s="134"/>
      <c r="DT9" s="134"/>
      <c r="DU9" s="134"/>
      <c r="DV9" s="134"/>
      <c r="DW9" s="134"/>
      <c r="DX9" s="134"/>
      <c r="DY9" s="134"/>
      <c r="DZ9" s="134"/>
      <c r="EA9" s="134"/>
      <c r="EB9" s="134"/>
      <c r="EC9" s="134"/>
      <c r="ED9" s="134"/>
      <c r="EE9" s="134"/>
      <c r="EF9" s="134"/>
      <c r="EG9" s="134"/>
      <c r="EH9" s="134"/>
      <c r="EI9" s="134"/>
      <c r="EJ9" s="134"/>
      <c r="EK9" s="134"/>
      <c r="EL9" s="134"/>
      <c r="EM9" s="134"/>
      <c r="EN9" s="134"/>
      <c r="EO9" s="134"/>
      <c r="EP9" s="134"/>
      <c r="EQ9" s="134"/>
      <c r="ER9" s="134"/>
      <c r="ES9" s="134"/>
      <c r="ET9" s="134"/>
      <c r="EU9" s="134"/>
      <c r="EV9" s="134"/>
      <c r="EW9" s="134"/>
      <c r="EX9" s="134"/>
      <c r="EY9" s="134"/>
      <c r="EZ9" s="134"/>
      <c r="FA9" s="134"/>
      <c r="FB9" s="134"/>
      <c r="FC9" s="134"/>
      <c r="FD9" s="134"/>
      <c r="FE9" s="134"/>
      <c r="FF9" s="134"/>
      <c r="FG9" s="134"/>
      <c r="FH9" s="134"/>
      <c r="FI9" s="134"/>
      <c r="FJ9" s="134"/>
      <c r="FK9" s="134"/>
      <c r="FL9" s="134"/>
      <c r="FM9" s="134"/>
      <c r="FN9" s="134"/>
      <c r="FO9" s="134"/>
      <c r="FP9" s="134"/>
      <c r="FQ9" s="134"/>
      <c r="FR9" s="134"/>
      <c r="FS9" s="134"/>
      <c r="FT9" s="134"/>
      <c r="FU9" s="134"/>
      <c r="FV9" s="134"/>
      <c r="FW9" s="134"/>
      <c r="FX9" s="134"/>
      <c r="FY9" s="134"/>
      <c r="FZ9" s="134"/>
      <c r="GA9" s="134"/>
      <c r="GB9" s="134"/>
      <c r="GC9" s="134"/>
      <c r="GD9" s="134"/>
      <c r="GE9" s="134"/>
      <c r="GF9" s="134"/>
      <c r="GG9" s="134"/>
      <c r="GH9" s="134"/>
      <c r="GI9" s="134"/>
      <c r="GJ9" s="134"/>
      <c r="GK9" s="134"/>
      <c r="GL9" s="134"/>
      <c r="GM9" s="134"/>
      <c r="GN9" s="134"/>
      <c r="GO9" s="134"/>
      <c r="GP9" s="134"/>
      <c r="GQ9" s="134"/>
      <c r="GR9" s="134"/>
      <c r="GS9" s="134"/>
      <c r="GT9" s="134"/>
      <c r="GU9" s="134"/>
      <c r="GV9" s="134"/>
      <c r="GW9" s="134"/>
      <c r="GX9" s="134"/>
      <c r="GY9" s="134"/>
      <c r="GZ9" s="134"/>
    </row>
    <row r="10" spans="1:208">
      <c r="A10" s="465"/>
      <c r="B10" s="465"/>
      <c r="C10" s="466" t="s">
        <v>276</v>
      </c>
      <c r="D10" s="467" t="s">
        <v>44</v>
      </c>
      <c r="E10" s="468" t="s">
        <v>45</v>
      </c>
      <c r="F10" s="466" t="s">
        <v>276</v>
      </c>
      <c r="G10" s="467" t="s">
        <v>44</v>
      </c>
      <c r="H10" s="468" t="s">
        <v>45</v>
      </c>
      <c r="I10" s="466" t="s">
        <v>276</v>
      </c>
      <c r="J10" s="467" t="s">
        <v>44</v>
      </c>
      <c r="K10" s="468" t="s">
        <v>45</v>
      </c>
      <c r="L10" s="466" t="s">
        <v>276</v>
      </c>
      <c r="M10" s="467" t="s">
        <v>44</v>
      </c>
      <c r="N10" s="468" t="s">
        <v>45</v>
      </c>
      <c r="O10" s="466" t="s">
        <v>276</v>
      </c>
      <c r="P10" s="467" t="s">
        <v>44</v>
      </c>
      <c r="Q10" s="468" t="s">
        <v>45</v>
      </c>
      <c r="R10" s="466" t="s">
        <v>276</v>
      </c>
      <c r="S10" s="467" t="s">
        <v>44</v>
      </c>
      <c r="T10" s="468" t="s">
        <v>45</v>
      </c>
      <c r="U10" s="465" t="s">
        <v>276</v>
      </c>
      <c r="V10" s="465" t="s">
        <v>44</v>
      </c>
      <c r="W10" s="465" t="s">
        <v>45</v>
      </c>
      <c r="X10" s="134"/>
      <c r="Y10" s="134"/>
      <c r="Z10" s="134"/>
      <c r="AA10" s="134"/>
      <c r="AB10" s="134"/>
      <c r="AC10" s="134"/>
      <c r="AD10" s="134"/>
      <c r="AE10" s="134"/>
      <c r="AF10" s="134"/>
      <c r="AG10" s="134"/>
      <c r="AH10" s="134"/>
      <c r="AI10" s="134"/>
      <c r="AJ10" s="134"/>
      <c r="AK10" s="134"/>
      <c r="AL10" s="134"/>
      <c r="AM10" s="134"/>
      <c r="AN10" s="134"/>
      <c r="AO10" s="134"/>
      <c r="AP10" s="134"/>
      <c r="AQ10" s="134"/>
      <c r="AR10" s="134"/>
      <c r="AS10" s="134"/>
      <c r="AT10" s="134"/>
      <c r="AU10" s="134"/>
      <c r="AV10" s="134"/>
      <c r="AW10" s="134"/>
      <c r="AX10" s="134"/>
      <c r="AY10" s="134"/>
      <c r="AZ10" s="134"/>
      <c r="BA10" s="134"/>
      <c r="BB10" s="134"/>
      <c r="BC10" s="134"/>
      <c r="BD10" s="134"/>
      <c r="BE10" s="134"/>
      <c r="BF10" s="134"/>
      <c r="BG10" s="134"/>
      <c r="BH10" s="134"/>
      <c r="BI10" s="134"/>
      <c r="BJ10" s="134"/>
      <c r="BK10" s="134"/>
      <c r="BL10" s="134"/>
      <c r="BM10" s="134"/>
      <c r="BN10" s="134"/>
      <c r="BO10" s="134"/>
      <c r="BP10" s="134"/>
      <c r="BQ10" s="134"/>
      <c r="BR10" s="134"/>
      <c r="BS10" s="134"/>
      <c r="BT10" s="134"/>
      <c r="BU10" s="134"/>
      <c r="BV10" s="134"/>
      <c r="BW10" s="134"/>
      <c r="BX10" s="134"/>
      <c r="BY10" s="134"/>
      <c r="BZ10" s="134"/>
      <c r="CA10" s="134"/>
      <c r="CB10" s="134"/>
      <c r="CC10" s="134"/>
      <c r="CD10" s="134"/>
      <c r="CE10" s="134"/>
      <c r="CF10" s="134"/>
      <c r="CG10" s="134"/>
      <c r="CH10" s="134"/>
      <c r="CI10" s="134"/>
      <c r="CJ10" s="134"/>
      <c r="CK10" s="134"/>
      <c r="CL10" s="134"/>
      <c r="CM10" s="134"/>
      <c r="CN10" s="134"/>
      <c r="CO10" s="134"/>
      <c r="CP10" s="134"/>
      <c r="CQ10" s="134"/>
      <c r="CR10" s="134"/>
      <c r="CS10" s="134"/>
      <c r="CT10" s="134"/>
      <c r="CU10" s="134"/>
      <c r="CV10" s="134"/>
      <c r="CW10" s="134"/>
      <c r="CX10" s="134"/>
      <c r="CY10" s="134"/>
      <c r="CZ10" s="134"/>
      <c r="DA10" s="134"/>
      <c r="DB10" s="134"/>
      <c r="DC10" s="134"/>
      <c r="DD10" s="134"/>
      <c r="DE10" s="134"/>
      <c r="DF10" s="134"/>
      <c r="DG10" s="134"/>
      <c r="DH10" s="134"/>
      <c r="DI10" s="134"/>
      <c r="DJ10" s="134"/>
      <c r="DK10" s="134"/>
      <c r="DL10" s="134"/>
      <c r="DM10" s="134"/>
      <c r="DN10" s="134"/>
      <c r="DO10" s="134"/>
      <c r="DP10" s="134"/>
      <c r="DQ10" s="134"/>
      <c r="DR10" s="134"/>
      <c r="DS10" s="134"/>
      <c r="DT10" s="134"/>
      <c r="DU10" s="134"/>
      <c r="DV10" s="134"/>
      <c r="DW10" s="134"/>
      <c r="DX10" s="134"/>
      <c r="DY10" s="134"/>
      <c r="DZ10" s="134"/>
      <c r="EA10" s="134"/>
      <c r="EB10" s="134"/>
      <c r="EC10" s="134"/>
      <c r="ED10" s="134"/>
      <c r="EE10" s="134"/>
      <c r="EF10" s="134"/>
      <c r="EG10" s="134"/>
      <c r="EH10" s="134"/>
      <c r="EI10" s="134"/>
      <c r="EJ10" s="134"/>
      <c r="EK10" s="134"/>
      <c r="EL10" s="134"/>
      <c r="EM10" s="134"/>
      <c r="EN10" s="134"/>
      <c r="EO10" s="134"/>
      <c r="EP10" s="134"/>
      <c r="EQ10" s="134"/>
      <c r="ER10" s="134"/>
      <c r="ES10" s="134"/>
      <c r="ET10" s="134"/>
      <c r="EU10" s="134"/>
      <c r="EV10" s="134"/>
      <c r="EW10" s="134"/>
      <c r="EX10" s="134"/>
      <c r="EY10" s="134"/>
      <c r="EZ10" s="134"/>
      <c r="FA10" s="134"/>
      <c r="FB10" s="134"/>
      <c r="FC10" s="134"/>
      <c r="FD10" s="134"/>
      <c r="FE10" s="134"/>
      <c r="FF10" s="134"/>
      <c r="FG10" s="134"/>
      <c r="FH10" s="134"/>
      <c r="FI10" s="134"/>
      <c r="FJ10" s="134"/>
      <c r="FK10" s="134"/>
      <c r="FL10" s="134"/>
      <c r="FM10" s="134"/>
      <c r="FN10" s="134"/>
      <c r="FO10" s="134"/>
      <c r="FP10" s="134"/>
      <c r="FQ10" s="134"/>
      <c r="FR10" s="134"/>
      <c r="FS10" s="134"/>
      <c r="FT10" s="134"/>
      <c r="FU10" s="134"/>
      <c r="FV10" s="134"/>
      <c r="FW10" s="134"/>
      <c r="FX10" s="134"/>
      <c r="FY10" s="134"/>
      <c r="FZ10" s="134"/>
      <c r="GA10" s="134"/>
      <c r="GB10" s="134"/>
      <c r="GC10" s="134"/>
      <c r="GD10" s="134"/>
      <c r="GE10" s="134"/>
      <c r="GF10" s="134"/>
      <c r="GG10" s="134"/>
      <c r="GH10" s="134"/>
      <c r="GI10" s="134"/>
      <c r="GJ10" s="134"/>
      <c r="GK10" s="134"/>
      <c r="GL10" s="134"/>
      <c r="GM10" s="134"/>
      <c r="GN10" s="134"/>
      <c r="GO10" s="134"/>
      <c r="GP10" s="134"/>
      <c r="GQ10" s="134"/>
      <c r="GR10" s="134"/>
      <c r="GS10" s="134"/>
      <c r="GT10" s="134"/>
      <c r="GU10" s="134"/>
      <c r="GV10" s="134"/>
      <c r="GW10" s="134"/>
      <c r="GX10" s="134"/>
      <c r="GY10" s="134"/>
      <c r="GZ10" s="134"/>
    </row>
    <row r="11" spans="1:208">
      <c r="A11" s="465">
        <v>1</v>
      </c>
      <c r="B11" s="465">
        <v>2</v>
      </c>
      <c r="C11" s="465">
        <v>3</v>
      </c>
      <c r="D11" s="465">
        <v>4</v>
      </c>
      <c r="E11" s="465">
        <v>5</v>
      </c>
      <c r="F11" s="465">
        <v>7</v>
      </c>
      <c r="G11" s="465">
        <v>8</v>
      </c>
      <c r="H11" s="465">
        <v>9</v>
      </c>
      <c r="I11" s="465">
        <v>11</v>
      </c>
      <c r="J11" s="465">
        <v>12</v>
      </c>
      <c r="K11" s="465">
        <v>13</v>
      </c>
      <c r="L11" s="465">
        <v>15</v>
      </c>
      <c r="M11" s="465">
        <v>16</v>
      </c>
      <c r="N11" s="465">
        <v>17</v>
      </c>
      <c r="O11" s="465">
        <v>19</v>
      </c>
      <c r="P11" s="465">
        <v>20</v>
      </c>
      <c r="Q11" s="465">
        <v>21</v>
      </c>
      <c r="R11" s="465">
        <v>23</v>
      </c>
      <c r="S11" s="465">
        <v>24</v>
      </c>
      <c r="T11" s="465">
        <v>25</v>
      </c>
      <c r="U11" s="465">
        <v>27</v>
      </c>
      <c r="V11" s="465">
        <v>28</v>
      </c>
      <c r="W11" s="465">
        <v>29</v>
      </c>
      <c r="X11" s="135"/>
      <c r="Y11" s="135"/>
      <c r="Z11" s="135"/>
      <c r="AA11" s="135"/>
      <c r="AB11" s="135"/>
      <c r="AC11" s="135"/>
      <c r="AD11" s="135"/>
      <c r="AE11" s="135"/>
      <c r="AF11" s="135"/>
      <c r="AG11" s="135"/>
      <c r="AH11" s="135"/>
      <c r="AI11" s="135"/>
      <c r="AJ11" s="135"/>
      <c r="AK11" s="135"/>
      <c r="AL11" s="135"/>
      <c r="AM11" s="135"/>
      <c r="AN11" s="135"/>
      <c r="AO11" s="135"/>
      <c r="AP11" s="135"/>
      <c r="AQ11" s="135"/>
      <c r="AR11" s="135"/>
      <c r="AS11" s="135"/>
      <c r="AT11" s="135"/>
      <c r="AU11" s="135"/>
      <c r="AV11" s="135"/>
      <c r="AW11" s="135"/>
      <c r="AX11" s="135"/>
      <c r="AY11" s="135"/>
      <c r="AZ11" s="135"/>
      <c r="BA11" s="135"/>
      <c r="BB11" s="135"/>
      <c r="BC11" s="135"/>
      <c r="BD11" s="135"/>
      <c r="BE11" s="135"/>
      <c r="BF11" s="135"/>
      <c r="BG11" s="135"/>
      <c r="BH11" s="135"/>
      <c r="BI11" s="135"/>
      <c r="BJ11" s="135"/>
      <c r="BK11" s="135"/>
      <c r="BL11" s="135"/>
      <c r="BM11" s="135"/>
      <c r="BN11" s="135"/>
      <c r="BO11" s="135"/>
      <c r="BP11" s="135"/>
      <c r="BQ11" s="135"/>
      <c r="BR11" s="135"/>
      <c r="BS11" s="135"/>
      <c r="BT11" s="135"/>
      <c r="BU11" s="135"/>
      <c r="BV11" s="135"/>
      <c r="BW11" s="135"/>
      <c r="BX11" s="135"/>
      <c r="BY11" s="135"/>
      <c r="BZ11" s="135"/>
      <c r="CA11" s="135"/>
      <c r="CB11" s="135"/>
      <c r="CC11" s="135"/>
      <c r="CD11" s="135"/>
      <c r="CE11" s="135"/>
      <c r="CF11" s="135"/>
      <c r="CG11" s="135"/>
      <c r="CH11" s="135"/>
      <c r="CI11" s="135"/>
      <c r="CJ11" s="135"/>
      <c r="CK11" s="135"/>
      <c r="CL11" s="135"/>
      <c r="CM11" s="135"/>
      <c r="CN11" s="135"/>
      <c r="CO11" s="135"/>
      <c r="CP11" s="135"/>
      <c r="CQ11" s="135"/>
      <c r="CR11" s="135"/>
      <c r="CS11" s="135"/>
      <c r="CT11" s="135"/>
      <c r="CU11" s="135"/>
      <c r="CV11" s="135"/>
      <c r="CW11" s="135"/>
      <c r="CX11" s="135"/>
      <c r="CY11" s="135"/>
      <c r="CZ11" s="135"/>
      <c r="DA11" s="135"/>
      <c r="DB11" s="135"/>
      <c r="DC11" s="135"/>
      <c r="DD11" s="135"/>
      <c r="DE11" s="135"/>
      <c r="DF11" s="135"/>
      <c r="DG11" s="135"/>
      <c r="DH11" s="135"/>
      <c r="DI11" s="135"/>
      <c r="DJ11" s="135"/>
      <c r="DK11" s="135"/>
      <c r="DL11" s="135"/>
      <c r="DM11" s="135"/>
      <c r="DN11" s="135"/>
      <c r="DO11" s="135"/>
      <c r="DP11" s="135"/>
      <c r="DQ11" s="135"/>
      <c r="DR11" s="135"/>
      <c r="DS11" s="135"/>
      <c r="DT11" s="135"/>
      <c r="DU11" s="135"/>
      <c r="DV11" s="135"/>
      <c r="DW11" s="135"/>
      <c r="DX11" s="135"/>
      <c r="DY11" s="135"/>
      <c r="DZ11" s="135"/>
      <c r="EA11" s="135"/>
      <c r="EB11" s="135"/>
      <c r="EC11" s="135"/>
      <c r="ED11" s="135"/>
      <c r="EE11" s="135"/>
      <c r="EF11" s="135"/>
      <c r="EG11" s="135"/>
      <c r="EH11" s="135"/>
      <c r="EI11" s="135"/>
      <c r="EJ11" s="135"/>
      <c r="EK11" s="135"/>
      <c r="EL11" s="135"/>
      <c r="EM11" s="135"/>
      <c r="EN11" s="135"/>
      <c r="EO11" s="135"/>
      <c r="EP11" s="135"/>
      <c r="EQ11" s="135"/>
      <c r="ER11" s="135"/>
      <c r="ES11" s="135"/>
      <c r="ET11" s="135"/>
      <c r="EU11" s="135"/>
      <c r="EV11" s="135"/>
      <c r="EW11" s="135"/>
      <c r="EX11" s="135"/>
      <c r="EY11" s="135"/>
      <c r="EZ11" s="135"/>
      <c r="FA11" s="135"/>
      <c r="FB11" s="135"/>
      <c r="FC11" s="135"/>
      <c r="FD11" s="135"/>
      <c r="FE11" s="135"/>
      <c r="FF11" s="135"/>
      <c r="FG11" s="135"/>
      <c r="FH11" s="135"/>
      <c r="FI11" s="135"/>
      <c r="FJ11" s="135"/>
      <c r="FK11" s="135"/>
      <c r="FL11" s="135"/>
      <c r="FM11" s="135"/>
      <c r="FN11" s="135"/>
      <c r="FO11" s="135"/>
      <c r="FP11" s="135"/>
      <c r="FQ11" s="135"/>
      <c r="FR11" s="135"/>
      <c r="FS11" s="135"/>
      <c r="FT11" s="135"/>
      <c r="FU11" s="135"/>
      <c r="FV11" s="135"/>
      <c r="FW11" s="135"/>
      <c r="FX11" s="135"/>
      <c r="FY11" s="135"/>
      <c r="FZ11" s="135"/>
      <c r="GA11" s="135"/>
      <c r="GB11" s="135"/>
      <c r="GC11" s="135"/>
      <c r="GD11" s="135"/>
      <c r="GE11" s="135"/>
      <c r="GF11" s="135"/>
      <c r="GG11" s="135"/>
      <c r="GH11" s="135"/>
      <c r="GI11" s="135"/>
      <c r="GJ11" s="135"/>
      <c r="GK11" s="135"/>
      <c r="GL11" s="135"/>
      <c r="GM11" s="135"/>
      <c r="GN11" s="135"/>
      <c r="GO11" s="135"/>
      <c r="GP11" s="135"/>
      <c r="GQ11" s="135"/>
      <c r="GR11" s="135"/>
      <c r="GS11" s="135"/>
      <c r="GT11" s="135"/>
      <c r="GU11" s="135"/>
      <c r="GV11" s="135"/>
      <c r="GW11" s="135"/>
      <c r="GX11" s="135"/>
      <c r="GY11" s="135"/>
      <c r="GZ11" s="135"/>
    </row>
    <row r="12" spans="1:208" ht="22.5" customHeight="1">
      <c r="A12" s="1254" t="s">
        <v>268</v>
      </c>
      <c r="B12" s="1256"/>
      <c r="C12" s="723"/>
      <c r="D12" s="723"/>
      <c r="E12" s="723"/>
      <c r="F12" s="723"/>
      <c r="G12" s="723"/>
      <c r="H12" s="723"/>
      <c r="I12" s="723"/>
      <c r="J12" s="723"/>
      <c r="K12" s="723"/>
      <c r="L12" s="723"/>
      <c r="M12" s="723"/>
      <c r="N12" s="723"/>
      <c r="O12" s="723"/>
      <c r="P12" s="723"/>
      <c r="Q12" s="723"/>
      <c r="R12" s="723"/>
      <c r="S12" s="723"/>
      <c r="T12" s="723"/>
      <c r="U12" s="724"/>
      <c r="V12" s="725"/>
      <c r="W12" s="725"/>
      <c r="X12" s="135"/>
      <c r="Y12" s="135"/>
      <c r="Z12" s="135"/>
      <c r="AA12" s="135"/>
      <c r="AB12" s="135"/>
      <c r="AC12" s="135"/>
      <c r="AD12" s="135"/>
      <c r="AE12" s="135"/>
      <c r="AF12" s="135"/>
      <c r="AG12" s="135"/>
      <c r="AH12" s="135"/>
      <c r="AI12" s="135"/>
      <c r="AJ12" s="135"/>
      <c r="AK12" s="135"/>
      <c r="AL12" s="135"/>
      <c r="AM12" s="135"/>
      <c r="AN12" s="135"/>
      <c r="AO12" s="135"/>
      <c r="AP12" s="135"/>
      <c r="AQ12" s="135"/>
      <c r="AR12" s="135"/>
      <c r="AS12" s="135"/>
      <c r="AT12" s="135"/>
      <c r="AU12" s="135"/>
      <c r="AV12" s="135"/>
      <c r="AW12" s="135"/>
      <c r="AX12" s="135"/>
      <c r="AY12" s="135"/>
      <c r="AZ12" s="135"/>
      <c r="BA12" s="135"/>
      <c r="BB12" s="135"/>
      <c r="BC12" s="135"/>
      <c r="BD12" s="135"/>
      <c r="BE12" s="135"/>
      <c r="BF12" s="135"/>
      <c r="BG12" s="135"/>
      <c r="BH12" s="135"/>
      <c r="BI12" s="135"/>
      <c r="BJ12" s="135"/>
      <c r="BK12" s="135"/>
      <c r="BL12" s="135"/>
      <c r="BM12" s="135"/>
      <c r="BN12" s="135"/>
      <c r="BO12" s="135"/>
      <c r="BP12" s="135"/>
      <c r="BQ12" s="135"/>
      <c r="BR12" s="135"/>
      <c r="BS12" s="135"/>
      <c r="BT12" s="135"/>
      <c r="BU12" s="135"/>
      <c r="BV12" s="135"/>
      <c r="BW12" s="135"/>
      <c r="BX12" s="135"/>
      <c r="BY12" s="135"/>
      <c r="BZ12" s="135"/>
      <c r="CA12" s="135"/>
      <c r="CB12" s="135"/>
      <c r="CC12" s="135"/>
      <c r="CD12" s="135"/>
      <c r="CE12" s="135"/>
      <c r="CF12" s="135"/>
      <c r="CG12" s="135"/>
      <c r="CH12" s="135"/>
      <c r="CI12" s="135"/>
      <c r="CJ12" s="135"/>
      <c r="CK12" s="135"/>
      <c r="CL12" s="135"/>
      <c r="CM12" s="135"/>
      <c r="CN12" s="135"/>
      <c r="CO12" s="135"/>
      <c r="CP12" s="135"/>
      <c r="CQ12" s="135"/>
      <c r="CR12" s="135"/>
      <c r="CS12" s="135"/>
      <c r="CT12" s="135"/>
      <c r="CU12" s="135"/>
      <c r="CV12" s="135"/>
      <c r="CW12" s="135"/>
      <c r="CX12" s="135"/>
      <c r="CY12" s="135"/>
      <c r="CZ12" s="135"/>
      <c r="DA12" s="135"/>
      <c r="DB12" s="135"/>
      <c r="DC12" s="135"/>
      <c r="DD12" s="135"/>
      <c r="DE12" s="135"/>
      <c r="DF12" s="135"/>
      <c r="DG12" s="135"/>
      <c r="DH12" s="135"/>
      <c r="DI12" s="135"/>
      <c r="DJ12" s="135"/>
      <c r="DK12" s="135"/>
      <c r="DL12" s="135"/>
      <c r="DM12" s="135"/>
      <c r="DN12" s="135"/>
      <c r="DO12" s="135"/>
      <c r="DP12" s="135"/>
      <c r="DQ12" s="135"/>
      <c r="DR12" s="135"/>
      <c r="DS12" s="135"/>
      <c r="DT12" s="135"/>
      <c r="DU12" s="135"/>
      <c r="DV12" s="135"/>
      <c r="DW12" s="135"/>
      <c r="DX12" s="135"/>
      <c r="DY12" s="135"/>
      <c r="DZ12" s="135"/>
      <c r="EA12" s="135"/>
      <c r="EB12" s="135"/>
      <c r="EC12" s="135"/>
      <c r="ED12" s="135"/>
      <c r="EE12" s="135"/>
      <c r="EF12" s="135"/>
      <c r="EG12" s="135"/>
      <c r="EH12" s="135"/>
      <c r="EI12" s="135"/>
      <c r="EJ12" s="135"/>
      <c r="EK12" s="135"/>
      <c r="EL12" s="135"/>
      <c r="EM12" s="135"/>
      <c r="EN12" s="135"/>
      <c r="EO12" s="135"/>
      <c r="EP12" s="135"/>
      <c r="EQ12" s="135"/>
      <c r="ER12" s="135"/>
      <c r="ES12" s="135"/>
      <c r="ET12" s="135"/>
      <c r="EU12" s="135"/>
      <c r="EV12" s="135"/>
      <c r="EW12" s="135"/>
      <c r="EX12" s="135"/>
      <c r="EY12" s="135"/>
      <c r="EZ12" s="135"/>
      <c r="FA12" s="135"/>
      <c r="FB12" s="135"/>
      <c r="FC12" s="135"/>
      <c r="FD12" s="135"/>
      <c r="FE12" s="135"/>
      <c r="FF12" s="135"/>
      <c r="FG12" s="135"/>
      <c r="FH12" s="135"/>
      <c r="FI12" s="135"/>
      <c r="FJ12" s="135"/>
      <c r="FK12" s="135"/>
      <c r="FL12" s="135"/>
      <c r="FM12" s="135"/>
      <c r="FN12" s="135"/>
      <c r="FO12" s="135"/>
      <c r="FP12" s="135"/>
      <c r="FQ12" s="135"/>
      <c r="FR12" s="135"/>
      <c r="FS12" s="135"/>
      <c r="FT12" s="135"/>
      <c r="FU12" s="135"/>
      <c r="FV12" s="135"/>
      <c r="FW12" s="135"/>
      <c r="FX12" s="135"/>
      <c r="FY12" s="135"/>
      <c r="FZ12" s="135"/>
      <c r="GA12" s="135"/>
      <c r="GB12" s="135"/>
      <c r="GC12" s="135"/>
      <c r="GD12" s="135"/>
      <c r="GE12" s="135"/>
      <c r="GF12" s="135"/>
      <c r="GG12" s="135"/>
      <c r="GH12" s="135"/>
      <c r="GI12" s="135"/>
      <c r="GJ12" s="135"/>
      <c r="GK12" s="135"/>
      <c r="GL12" s="135"/>
      <c r="GM12" s="135"/>
      <c r="GN12" s="135"/>
      <c r="GO12" s="135"/>
      <c r="GP12" s="135"/>
      <c r="GQ12" s="135"/>
      <c r="GR12" s="135"/>
      <c r="GS12" s="135"/>
      <c r="GT12" s="135"/>
      <c r="GU12" s="135"/>
      <c r="GV12" s="135"/>
      <c r="GW12" s="135"/>
      <c r="GX12" s="135"/>
      <c r="GY12" s="135"/>
      <c r="GZ12" s="135"/>
    </row>
    <row r="13" spans="1:208" ht="39" customHeight="1">
      <c r="A13" s="240">
        <v>1</v>
      </c>
      <c r="B13" s="239" t="s">
        <v>134</v>
      </c>
      <c r="C13" s="532">
        <v>1075.9920679224001</v>
      </c>
      <c r="D13" s="532">
        <v>405.55649203200005</v>
      </c>
      <c r="E13" s="532">
        <v>630.7248360456</v>
      </c>
      <c r="F13" s="532">
        <v>0</v>
      </c>
      <c r="G13" s="532">
        <v>0</v>
      </c>
      <c r="H13" s="532">
        <v>0</v>
      </c>
      <c r="I13" s="829">
        <f>C13+F13</f>
        <v>1075.9920679224001</v>
      </c>
      <c r="J13" s="829">
        <f>D13+G13</f>
        <v>405.55649203200005</v>
      </c>
      <c r="K13" s="829">
        <f>E13+H13</f>
        <v>630.7248360456</v>
      </c>
      <c r="L13" s="532">
        <v>1038.5606496393</v>
      </c>
      <c r="M13" s="532">
        <v>391.44806582400003</v>
      </c>
      <c r="N13" s="532">
        <v>608.7832940367</v>
      </c>
      <c r="O13" s="532">
        <v>0</v>
      </c>
      <c r="P13" s="532">
        <v>0</v>
      </c>
      <c r="Q13" s="532">
        <v>0</v>
      </c>
      <c r="R13" s="829">
        <f>L13+O13</f>
        <v>1038.5606496393</v>
      </c>
      <c r="S13" s="829">
        <f>M13+P13</f>
        <v>391.44806582400003</v>
      </c>
      <c r="T13" s="829">
        <f>N13+Q13</f>
        <v>608.7832940367</v>
      </c>
      <c r="U13" s="829">
        <f>I13+R13</f>
        <v>2114.5527175616999</v>
      </c>
      <c r="V13" s="829">
        <f>S13+J13</f>
        <v>797.00455785600002</v>
      </c>
      <c r="W13" s="829">
        <f>T13+K13</f>
        <v>1239.5081300822999</v>
      </c>
    </row>
    <row r="14" spans="1:208" ht="39" customHeight="1">
      <c r="A14" s="240">
        <v>2</v>
      </c>
      <c r="B14" s="241" t="s">
        <v>519</v>
      </c>
      <c r="C14" s="531">
        <v>8894.8677614918397</v>
      </c>
      <c r="D14" s="531">
        <v>3352.6003341311998</v>
      </c>
      <c r="E14" s="531">
        <v>5213.9919779769598</v>
      </c>
      <c r="F14" s="531">
        <v>7531.9444754567994</v>
      </c>
      <c r="G14" s="531">
        <v>2838.8954442240001</v>
      </c>
      <c r="H14" s="531">
        <v>4415.0738523192003</v>
      </c>
      <c r="I14" s="829">
        <f t="shared" ref="I14:I17" si="0">C14+F14</f>
        <v>16426.812236948637</v>
      </c>
      <c r="J14" s="829">
        <f t="shared" ref="J14:J17" si="1">D14+G14</f>
        <v>6191.4957783551999</v>
      </c>
      <c r="K14" s="829">
        <f t="shared" ref="K14:K17" si="2">E14+H14</f>
        <v>9629.0658302961601</v>
      </c>
      <c r="L14" s="531">
        <v>8562.3555781373379</v>
      </c>
      <c r="M14" s="531">
        <v>3227.2718315711995</v>
      </c>
      <c r="N14" s="531">
        <v>5019.0800463914593</v>
      </c>
      <c r="O14" s="532">
        <v>7200.6871708324798</v>
      </c>
      <c r="P14" s="532">
        <v>2714.0399230464</v>
      </c>
      <c r="Q14" s="532">
        <v>4220.8975053211207</v>
      </c>
      <c r="R14" s="829">
        <f t="shared" ref="R14:R17" si="3">L14+O14</f>
        <v>15763.042748969818</v>
      </c>
      <c r="S14" s="829">
        <f t="shared" ref="S14:S17" si="4">M14+P14</f>
        <v>5941.3117546175999</v>
      </c>
      <c r="T14" s="829">
        <f t="shared" ref="T14:T17" si="5">N14+Q14</f>
        <v>9239.97755171258</v>
      </c>
      <c r="U14" s="829">
        <f t="shared" ref="U14:U17" si="6">I14+R14</f>
        <v>32189.854985918457</v>
      </c>
      <c r="V14" s="829">
        <f t="shared" ref="V14:V17" si="7">S14+J14</f>
        <v>12132.8075329728</v>
      </c>
      <c r="W14" s="829">
        <f t="shared" ref="W14:W17" si="8">T14+K14</f>
        <v>18869.043382008742</v>
      </c>
    </row>
    <row r="15" spans="1:208" ht="39" customHeight="1">
      <c r="A15" s="240">
        <v>3</v>
      </c>
      <c r="B15" s="241" t="s">
        <v>138</v>
      </c>
      <c r="C15" s="531">
        <v>3687.5465999999997</v>
      </c>
      <c r="D15" s="531">
        <v>1389.8879999999999</v>
      </c>
      <c r="E15" s="531">
        <v>2161.5654</v>
      </c>
      <c r="F15" s="532">
        <v>4916.7287999999999</v>
      </c>
      <c r="G15" s="532">
        <v>1853.184</v>
      </c>
      <c r="H15" s="532">
        <v>2882.0871999999999</v>
      </c>
      <c r="I15" s="829">
        <f t="shared" si="0"/>
        <v>8604.2753999999986</v>
      </c>
      <c r="J15" s="829">
        <f t="shared" si="1"/>
        <v>3243.0720000000001</v>
      </c>
      <c r="K15" s="829">
        <f t="shared" si="2"/>
        <v>5043.6525999999994</v>
      </c>
      <c r="L15" s="532">
        <v>0</v>
      </c>
      <c r="M15" s="532">
        <v>0</v>
      </c>
      <c r="N15" s="532">
        <v>0</v>
      </c>
      <c r="O15" s="532">
        <v>0</v>
      </c>
      <c r="P15" s="532">
        <v>0</v>
      </c>
      <c r="Q15" s="532">
        <v>0</v>
      </c>
      <c r="R15" s="829">
        <f t="shared" si="3"/>
        <v>0</v>
      </c>
      <c r="S15" s="829">
        <f t="shared" si="4"/>
        <v>0</v>
      </c>
      <c r="T15" s="829">
        <f t="shared" si="5"/>
        <v>0</v>
      </c>
      <c r="U15" s="829">
        <f t="shared" si="6"/>
        <v>8604.2753999999986</v>
      </c>
      <c r="V15" s="829">
        <f t="shared" si="7"/>
        <v>3243.0720000000001</v>
      </c>
      <c r="W15" s="829">
        <f t="shared" si="8"/>
        <v>5043.6525999999994</v>
      </c>
    </row>
    <row r="16" spans="1:208" ht="39" customHeight="1">
      <c r="A16" s="240">
        <v>4</v>
      </c>
      <c r="B16" s="241" t="s">
        <v>136</v>
      </c>
      <c r="C16" s="532">
        <v>268.99801698060003</v>
      </c>
      <c r="D16" s="532">
        <v>101.38912300800001</v>
      </c>
      <c r="E16" s="532">
        <v>157.6812090114</v>
      </c>
      <c r="F16" s="532">
        <v>0</v>
      </c>
      <c r="G16" s="532">
        <v>0</v>
      </c>
      <c r="H16" s="532">
        <v>0</v>
      </c>
      <c r="I16" s="829">
        <f t="shared" si="0"/>
        <v>268.99801698060003</v>
      </c>
      <c r="J16" s="829">
        <f t="shared" si="1"/>
        <v>101.38912300800001</v>
      </c>
      <c r="K16" s="829">
        <f t="shared" si="2"/>
        <v>157.6812090114</v>
      </c>
      <c r="L16" s="532">
        <v>259.640162409825</v>
      </c>
      <c r="M16" s="532">
        <v>97.862016456000006</v>
      </c>
      <c r="N16" s="532">
        <v>152.195823509175</v>
      </c>
      <c r="O16" s="532">
        <v>0</v>
      </c>
      <c r="P16" s="532">
        <v>0</v>
      </c>
      <c r="Q16" s="532">
        <v>0</v>
      </c>
      <c r="R16" s="829">
        <f t="shared" si="3"/>
        <v>259.640162409825</v>
      </c>
      <c r="S16" s="829">
        <f t="shared" si="4"/>
        <v>97.862016456000006</v>
      </c>
      <c r="T16" s="829">
        <f t="shared" si="5"/>
        <v>152.195823509175</v>
      </c>
      <c r="U16" s="829">
        <f t="shared" si="6"/>
        <v>528.63817939042497</v>
      </c>
      <c r="V16" s="829">
        <f t="shared" si="7"/>
        <v>199.251139464</v>
      </c>
      <c r="W16" s="829">
        <f t="shared" si="8"/>
        <v>309.87703252057497</v>
      </c>
    </row>
    <row r="17" spans="1:23" ht="39" customHeight="1">
      <c r="A17" s="240">
        <v>5</v>
      </c>
      <c r="B17" s="239" t="s">
        <v>137</v>
      </c>
      <c r="C17" s="720">
        <v>250.69326336000003</v>
      </c>
      <c r="D17" s="720">
        <v>94.489804800000002</v>
      </c>
      <c r="E17" s="720">
        <v>146.95133183999999</v>
      </c>
      <c r="F17" s="532">
        <v>0</v>
      </c>
      <c r="G17" s="532">
        <v>0</v>
      </c>
      <c r="H17" s="532">
        <v>0</v>
      </c>
      <c r="I17" s="829">
        <f t="shared" si="0"/>
        <v>250.69326336000003</v>
      </c>
      <c r="J17" s="829">
        <f t="shared" si="1"/>
        <v>94.489804800000002</v>
      </c>
      <c r="K17" s="829">
        <f t="shared" si="2"/>
        <v>146.95133183999999</v>
      </c>
      <c r="L17" s="532">
        <v>177.49003823999999</v>
      </c>
      <c r="M17" s="532">
        <v>66.898483200000001</v>
      </c>
      <c r="N17" s="532">
        <v>104.04107855999999</v>
      </c>
      <c r="O17" s="532">
        <v>0</v>
      </c>
      <c r="P17" s="532">
        <v>0</v>
      </c>
      <c r="Q17" s="532">
        <v>0</v>
      </c>
      <c r="R17" s="829">
        <f t="shared" si="3"/>
        <v>177.49003823999999</v>
      </c>
      <c r="S17" s="829">
        <f t="shared" si="4"/>
        <v>66.898483200000001</v>
      </c>
      <c r="T17" s="829">
        <f t="shared" si="5"/>
        <v>104.04107855999999</v>
      </c>
      <c r="U17" s="829">
        <f t="shared" si="6"/>
        <v>428.18330160000005</v>
      </c>
      <c r="V17" s="829">
        <f t="shared" si="7"/>
        <v>161.38828799999999</v>
      </c>
      <c r="W17" s="829">
        <f t="shared" si="8"/>
        <v>250.99241039999998</v>
      </c>
    </row>
    <row r="18" spans="1:23" ht="22.5" customHeight="1">
      <c r="A18" s="1254" t="s">
        <v>269</v>
      </c>
      <c r="B18" s="1255"/>
      <c r="C18" s="721"/>
      <c r="D18" s="721"/>
      <c r="E18" s="721"/>
      <c r="F18" s="721"/>
      <c r="G18" s="721"/>
      <c r="H18" s="721"/>
      <c r="I18" s="722"/>
      <c r="J18" s="722"/>
      <c r="K18" s="722"/>
      <c r="L18" s="721"/>
      <c r="M18" s="721"/>
      <c r="N18" s="721"/>
      <c r="O18" s="721"/>
      <c r="P18" s="721"/>
      <c r="Q18" s="721"/>
      <c r="R18" s="721"/>
      <c r="S18" s="721"/>
      <c r="T18" s="721"/>
      <c r="U18" s="722"/>
      <c r="V18" s="722"/>
      <c r="W18" s="722"/>
    </row>
    <row r="19" spans="1:23" ht="39" customHeight="1">
      <c r="A19" s="240">
        <v>6</v>
      </c>
      <c r="B19" s="239" t="s">
        <v>139</v>
      </c>
      <c r="C19" s="532">
        <v>0</v>
      </c>
      <c r="D19" s="532">
        <v>0</v>
      </c>
      <c r="E19" s="532">
        <v>0</v>
      </c>
      <c r="F19" s="532">
        <v>0</v>
      </c>
      <c r="G19" s="532">
        <v>0</v>
      </c>
      <c r="H19" s="532">
        <v>0</v>
      </c>
      <c r="I19" s="532">
        <v>0</v>
      </c>
      <c r="J19" s="532">
        <v>0</v>
      </c>
      <c r="K19" s="532">
        <v>0</v>
      </c>
      <c r="L19" s="532">
        <v>0</v>
      </c>
      <c r="M19" s="532">
        <v>0</v>
      </c>
      <c r="N19" s="532">
        <v>0</v>
      </c>
      <c r="O19" s="532">
        <v>0</v>
      </c>
      <c r="P19" s="532">
        <v>0</v>
      </c>
      <c r="Q19" s="532">
        <v>0</v>
      </c>
      <c r="R19" s="532">
        <v>0</v>
      </c>
      <c r="S19" s="532">
        <v>0</v>
      </c>
      <c r="T19" s="532">
        <v>0</v>
      </c>
      <c r="U19" s="532">
        <v>0</v>
      </c>
      <c r="V19" s="532">
        <v>0</v>
      </c>
      <c r="W19" s="532">
        <v>0</v>
      </c>
    </row>
    <row r="20" spans="1:23" ht="39" customHeight="1">
      <c r="A20" s="240">
        <v>7</v>
      </c>
      <c r="B20" s="239" t="s">
        <v>140</v>
      </c>
      <c r="C20" s="532">
        <v>4.84</v>
      </c>
      <c r="D20" s="532">
        <v>1.82</v>
      </c>
      <c r="E20" s="532">
        <v>2.84</v>
      </c>
      <c r="F20" s="532">
        <v>0</v>
      </c>
      <c r="G20" s="532">
        <v>0</v>
      </c>
      <c r="H20" s="532">
        <v>0</v>
      </c>
      <c r="I20" s="532">
        <v>4.84</v>
      </c>
      <c r="J20" s="532">
        <v>1.82</v>
      </c>
      <c r="K20" s="532">
        <v>2.84</v>
      </c>
      <c r="L20" s="532">
        <v>0</v>
      </c>
      <c r="M20" s="532">
        <v>0</v>
      </c>
      <c r="N20" s="532">
        <v>0</v>
      </c>
      <c r="O20" s="532">
        <v>0</v>
      </c>
      <c r="P20" s="532">
        <v>0</v>
      </c>
      <c r="Q20" s="532">
        <v>0</v>
      </c>
      <c r="R20" s="532">
        <v>0</v>
      </c>
      <c r="S20" s="532">
        <v>0</v>
      </c>
      <c r="T20" s="532">
        <v>0</v>
      </c>
      <c r="U20" s="532">
        <v>4.84</v>
      </c>
      <c r="V20" s="532">
        <v>1.82</v>
      </c>
      <c r="W20" s="532">
        <v>2.84</v>
      </c>
    </row>
    <row r="21" spans="1:23" ht="39" customHeight="1">
      <c r="A21" s="469"/>
      <c r="B21" s="470" t="s">
        <v>724</v>
      </c>
      <c r="C21" s="534">
        <f t="shared" ref="C21:W21" si="9">SUM(C13:C20)</f>
        <v>14182.93770975484</v>
      </c>
      <c r="D21" s="534">
        <f t="shared" si="9"/>
        <v>5345.7437539711991</v>
      </c>
      <c r="E21" s="534">
        <f t="shared" si="9"/>
        <v>8313.7547548739603</v>
      </c>
      <c r="F21" s="534">
        <f t="shared" si="9"/>
        <v>12448.6732754568</v>
      </c>
      <c r="G21" s="534">
        <f t="shared" si="9"/>
        <v>4692.0794442240003</v>
      </c>
      <c r="H21" s="534">
        <f t="shared" si="9"/>
        <v>7297.1610523192003</v>
      </c>
      <c r="I21" s="534">
        <f t="shared" si="9"/>
        <v>26631.610985211639</v>
      </c>
      <c r="J21" s="534">
        <f t="shared" si="9"/>
        <v>10037.823198195201</v>
      </c>
      <c r="K21" s="534">
        <f t="shared" si="9"/>
        <v>15610.91580719316</v>
      </c>
      <c r="L21" s="534">
        <f t="shared" si="9"/>
        <v>10038.046428426462</v>
      </c>
      <c r="M21" s="534">
        <f t="shared" si="9"/>
        <v>3783.4803970511998</v>
      </c>
      <c r="N21" s="534">
        <f t="shared" si="9"/>
        <v>5884.100242497334</v>
      </c>
      <c r="O21" s="534">
        <f t="shared" si="9"/>
        <v>7200.6871708324798</v>
      </c>
      <c r="P21" s="534">
        <f t="shared" si="9"/>
        <v>2714.0399230464</v>
      </c>
      <c r="Q21" s="534">
        <f t="shared" si="9"/>
        <v>4220.8975053211207</v>
      </c>
      <c r="R21" s="534">
        <f t="shared" si="9"/>
        <v>17238.733599258943</v>
      </c>
      <c r="S21" s="534">
        <f t="shared" si="9"/>
        <v>6497.5203200975993</v>
      </c>
      <c r="T21" s="534">
        <f t="shared" si="9"/>
        <v>10104.997747818456</v>
      </c>
      <c r="U21" s="534">
        <f t="shared" si="9"/>
        <v>43870.344584470578</v>
      </c>
      <c r="V21" s="534">
        <f t="shared" si="9"/>
        <v>16535.343518292801</v>
      </c>
      <c r="W21" s="534">
        <f t="shared" si="9"/>
        <v>25715.913555011615</v>
      </c>
    </row>
    <row r="22" spans="1:23">
      <c r="A22" s="136"/>
      <c r="B22" s="136"/>
    </row>
    <row r="26" spans="1:23">
      <c r="A26" s="1261"/>
      <c r="B26" s="1261"/>
      <c r="C26" s="1261"/>
      <c r="D26" s="1261"/>
      <c r="E26" s="1261"/>
      <c r="F26" s="1261"/>
      <c r="G26" s="1261"/>
      <c r="H26" s="1261"/>
      <c r="I26" s="1261"/>
      <c r="J26" s="137"/>
      <c r="K26" s="137"/>
      <c r="L26" s="137"/>
      <c r="M26" s="137"/>
      <c r="N26" s="137"/>
      <c r="O26" s="1261"/>
      <c r="P26" s="1261"/>
      <c r="Q26" s="1261"/>
      <c r="R26" s="1261"/>
      <c r="S26" s="1261"/>
      <c r="T26" s="1261"/>
      <c r="U26" s="1261"/>
    </row>
    <row r="28" spans="1:23" ht="15.75">
      <c r="A28" s="138" t="s">
        <v>11</v>
      </c>
      <c r="B28" s="138"/>
      <c r="C28" s="138"/>
      <c r="D28" s="138"/>
      <c r="E28" s="138"/>
      <c r="F28" s="138"/>
      <c r="G28" s="138"/>
      <c r="H28" s="138"/>
      <c r="I28" s="138"/>
      <c r="J28" s="138"/>
      <c r="K28" s="138"/>
      <c r="L28" s="138"/>
      <c r="M28" s="138"/>
      <c r="N28" s="138"/>
      <c r="R28" s="1263" t="s">
        <v>12</v>
      </c>
      <c r="S28" s="1263"/>
      <c r="T28" s="1263"/>
      <c r="U28" s="1263"/>
    </row>
    <row r="29" spans="1:23" ht="15.75">
      <c r="A29" s="1262" t="s">
        <v>13</v>
      </c>
      <c r="B29" s="1262"/>
      <c r="C29" s="1262"/>
      <c r="D29" s="1262"/>
      <c r="E29" s="1262"/>
      <c r="F29" s="1262"/>
      <c r="G29" s="1262"/>
      <c r="H29" s="1262"/>
      <c r="I29" s="1262"/>
      <c r="J29" s="1262"/>
      <c r="K29" s="1262"/>
      <c r="L29" s="1262"/>
      <c r="M29" s="1262"/>
      <c r="N29" s="1262"/>
      <c r="O29" s="1262"/>
      <c r="P29" s="1262"/>
      <c r="Q29" s="1262"/>
      <c r="R29" s="1262"/>
      <c r="S29" s="1262"/>
      <c r="T29" s="1262"/>
      <c r="U29" s="1262"/>
    </row>
    <row r="30" spans="1:23" ht="15.75">
      <c r="A30" s="1262" t="s">
        <v>14</v>
      </c>
      <c r="B30" s="1262"/>
      <c r="C30" s="1262"/>
      <c r="D30" s="1262"/>
      <c r="E30" s="1262"/>
      <c r="F30" s="1262"/>
      <c r="G30" s="1262"/>
      <c r="H30" s="1262"/>
      <c r="I30" s="1262"/>
      <c r="J30" s="1262"/>
      <c r="K30" s="1262"/>
      <c r="L30" s="1262"/>
      <c r="M30" s="1262"/>
      <c r="N30" s="1262"/>
      <c r="O30" s="1262"/>
      <c r="P30" s="1262"/>
      <c r="Q30" s="1262"/>
      <c r="R30" s="1262"/>
      <c r="S30" s="1262"/>
      <c r="T30" s="1262"/>
      <c r="U30" s="1262"/>
    </row>
    <row r="31" spans="1:23">
      <c r="R31" s="1260" t="s">
        <v>83</v>
      </c>
      <c r="S31" s="1260"/>
      <c r="T31" s="1260"/>
      <c r="U31" s="1260"/>
      <c r="V31" s="1260"/>
      <c r="W31" s="1260"/>
    </row>
    <row r="57" spans="4:11">
      <c r="G57" s="526"/>
      <c r="K57" s="526"/>
    </row>
    <row r="58" spans="4:11">
      <c r="D58" s="528"/>
      <c r="E58" s="528"/>
      <c r="F58" s="530"/>
      <c r="G58" s="530"/>
      <c r="H58" s="530"/>
      <c r="I58" s="528"/>
    </row>
    <row r="59" spans="4:11">
      <c r="D59" s="528"/>
      <c r="E59" s="529"/>
      <c r="F59" s="530"/>
      <c r="G59" s="530"/>
      <c r="H59" s="530"/>
      <c r="I59" s="529"/>
      <c r="J59" s="526"/>
      <c r="K59" s="526"/>
    </row>
    <row r="60" spans="4:11">
      <c r="D60" s="528"/>
      <c r="E60" s="529"/>
      <c r="F60" s="530"/>
      <c r="G60" s="530"/>
      <c r="H60" s="530"/>
      <c r="I60" s="529"/>
      <c r="J60" s="526"/>
    </row>
    <row r="61" spans="4:11">
      <c r="D61" s="528"/>
      <c r="E61" s="528"/>
      <c r="F61" s="530"/>
      <c r="G61" s="530"/>
      <c r="H61" s="530"/>
      <c r="I61" s="528"/>
    </row>
    <row r="62" spans="4:11">
      <c r="D62" s="527"/>
      <c r="E62" s="528"/>
      <c r="F62" s="530"/>
      <c r="G62" s="530"/>
      <c r="H62" s="530"/>
    </row>
    <row r="64" spans="4:11">
      <c r="E64" s="533"/>
      <c r="F64" s="530"/>
      <c r="G64" s="530"/>
      <c r="H64" s="530"/>
    </row>
    <row r="65" spans="4:13">
      <c r="K65" s="526"/>
      <c r="M65" s="526"/>
    </row>
    <row r="66" spans="4:13">
      <c r="E66" s="526"/>
    </row>
    <row r="69" spans="4:13">
      <c r="G69" s="526"/>
      <c r="K69" s="526"/>
    </row>
    <row r="70" spans="4:13">
      <c r="D70" s="528"/>
      <c r="E70" s="529"/>
      <c r="F70" s="530"/>
      <c r="G70" s="530"/>
      <c r="H70" s="530"/>
      <c r="I70" s="528"/>
    </row>
    <row r="71" spans="4:13">
      <c r="D71" s="528"/>
      <c r="E71" s="529"/>
      <c r="F71" s="530"/>
      <c r="G71" s="530"/>
      <c r="H71" s="530"/>
      <c r="I71" s="529"/>
      <c r="J71" s="526"/>
      <c r="K71" s="526"/>
    </row>
    <row r="72" spans="4:13">
      <c r="D72" s="528"/>
      <c r="E72" s="529"/>
      <c r="F72" s="530"/>
      <c r="G72" s="530"/>
      <c r="H72" s="530"/>
      <c r="I72" s="529"/>
      <c r="J72" s="526"/>
    </row>
    <row r="73" spans="4:13">
      <c r="D73" s="528"/>
      <c r="E73" s="528"/>
      <c r="F73" s="530"/>
      <c r="G73" s="530"/>
      <c r="H73" s="530"/>
      <c r="I73" s="528"/>
    </row>
    <row r="74" spans="4:13">
      <c r="D74" s="527"/>
      <c r="E74" s="528"/>
      <c r="F74" s="530"/>
      <c r="G74" s="530"/>
      <c r="H74" s="530"/>
    </row>
    <row r="77" spans="4:13">
      <c r="E77" s="526"/>
    </row>
  </sheetData>
  <mergeCells count="25">
    <mergeCell ref="O1:U1"/>
    <mergeCell ref="B3:U3"/>
    <mergeCell ref="B4:U4"/>
    <mergeCell ref="A6:B6"/>
    <mergeCell ref="C9:E9"/>
    <mergeCell ref="F9:H9"/>
    <mergeCell ref="I9:K9"/>
    <mergeCell ref="L9:N9"/>
    <mergeCell ref="A2:W2"/>
    <mergeCell ref="O9:Q9"/>
    <mergeCell ref="V7:W7"/>
    <mergeCell ref="A8:A9"/>
    <mergeCell ref="B8:B9"/>
    <mergeCell ref="C8:K8"/>
    <mergeCell ref="L8:T8"/>
    <mergeCell ref="U8:W9"/>
    <mergeCell ref="A18:B18"/>
    <mergeCell ref="A12:B12"/>
    <mergeCell ref="R9:T9"/>
    <mergeCell ref="R31:W31"/>
    <mergeCell ref="A26:I26"/>
    <mergeCell ref="O26:U26"/>
    <mergeCell ref="A29:U29"/>
    <mergeCell ref="R28:U28"/>
    <mergeCell ref="A30:U30"/>
  </mergeCells>
  <printOptions horizontalCentered="1"/>
  <pageMargins left="0.70866141732283472" right="0.70866141732283472" top="0.23622047244094491" bottom="0" header="0.31496062992125984" footer="0.31496062992125984"/>
  <pageSetup paperSize="9" scale="64" orientation="landscape" r:id="rId1"/>
  <colBreaks count="1" manualBreakCount="1">
    <brk id="23" max="1048575" man="1"/>
  </colBreaks>
  <drawing r:id="rId2"/>
</worksheet>
</file>

<file path=xl/worksheets/sheet67.xml><?xml version="1.0" encoding="utf-8"?>
<worksheet xmlns="http://schemas.openxmlformats.org/spreadsheetml/2006/main" xmlns:r="http://schemas.openxmlformats.org/officeDocument/2006/relationships">
  <sheetPr>
    <pageSetUpPr fitToPage="1"/>
  </sheetPr>
  <dimension ref="A1:P55"/>
  <sheetViews>
    <sheetView zoomScaleSheetLayoutView="78" workbookViewId="0">
      <selection activeCell="N18" sqref="N18"/>
    </sheetView>
  </sheetViews>
  <sheetFormatPr defaultColWidth="9.140625" defaultRowHeight="12.75"/>
  <cols>
    <col min="1" max="1" width="7.42578125" style="128" customWidth="1"/>
    <col min="2" max="2" width="19" style="128" customWidth="1"/>
    <col min="3" max="3" width="11" style="128" customWidth="1"/>
    <col min="4" max="4" width="10" style="128" customWidth="1"/>
    <col min="5" max="5" width="14.28515625" style="128" customWidth="1"/>
    <col min="6" max="6" width="14.7109375" style="128" customWidth="1"/>
    <col min="7" max="7" width="15.28515625" style="128" customWidth="1"/>
    <col min="8" max="8" width="14.5703125" style="128" customWidth="1"/>
    <col min="9" max="9" width="12.7109375" style="128" customWidth="1"/>
    <col min="10" max="10" width="14" style="128" customWidth="1"/>
    <col min="11" max="11" width="10.85546875" style="128" customWidth="1"/>
    <col min="12" max="12" width="10.7109375" style="128" customWidth="1"/>
    <col min="13" max="16384" width="9.140625" style="128"/>
  </cols>
  <sheetData>
    <row r="1" spans="1:16" s="71" customFormat="1">
      <c r="E1" s="1286"/>
      <c r="F1" s="1286"/>
      <c r="G1" s="1286"/>
      <c r="H1" s="1286"/>
      <c r="I1" s="1286"/>
      <c r="K1" s="653" t="s">
        <v>926</v>
      </c>
    </row>
    <row r="2" spans="1:16" s="71" customFormat="1" ht="15">
      <c r="A2" s="1287" t="s">
        <v>0</v>
      </c>
      <c r="B2" s="1287"/>
      <c r="C2" s="1287"/>
      <c r="D2" s="1287"/>
      <c r="E2" s="1287"/>
      <c r="F2" s="1287"/>
      <c r="G2" s="1287"/>
      <c r="H2" s="1287"/>
      <c r="I2" s="1287"/>
      <c r="J2" s="1287"/>
    </row>
    <row r="3" spans="1:16" s="71" customFormat="1" ht="20.25">
      <c r="A3" s="1011" t="s">
        <v>822</v>
      </c>
      <c r="B3" s="1011"/>
      <c r="C3" s="1011"/>
      <c r="D3" s="1011"/>
      <c r="E3" s="1011"/>
      <c r="F3" s="1011"/>
      <c r="G3" s="1011"/>
      <c r="H3" s="1011"/>
      <c r="I3" s="1011"/>
      <c r="J3" s="1011"/>
    </row>
    <row r="4" spans="1:16" s="71" customFormat="1" ht="14.25" customHeight="1"/>
    <row r="5" spans="1:16" ht="19.5" customHeight="1">
      <c r="A5" s="1288" t="s">
        <v>927</v>
      </c>
      <c r="B5" s="1288"/>
      <c r="C5" s="1288"/>
      <c r="D5" s="1288"/>
      <c r="E5" s="1288"/>
      <c r="F5" s="1288"/>
      <c r="G5" s="1288"/>
      <c r="H5" s="1288"/>
      <c r="I5" s="1288"/>
      <c r="J5" s="1288"/>
      <c r="K5" s="1288"/>
      <c r="L5" s="1288"/>
    </row>
    <row r="6" spans="1:16" ht="13.5" customHeight="1">
      <c r="A6" s="654"/>
      <c r="B6" s="654"/>
      <c r="C6" s="654"/>
      <c r="D6" s="654"/>
      <c r="E6" s="654"/>
      <c r="F6" s="654"/>
      <c r="G6" s="654"/>
      <c r="H6" s="654"/>
      <c r="I6" s="654"/>
      <c r="J6" s="654"/>
    </row>
    <row r="7" spans="1:16" ht="0.75" customHeight="1"/>
    <row r="8" spans="1:16">
      <c r="A8" s="1284" t="s">
        <v>744</v>
      </c>
      <c r="B8" s="1284"/>
      <c r="C8" s="655"/>
      <c r="H8" s="1289" t="s">
        <v>977</v>
      </c>
      <c r="I8" s="1289"/>
      <c r="J8" s="1289"/>
    </row>
    <row r="9" spans="1:16">
      <c r="A9" s="1285" t="s">
        <v>2</v>
      </c>
      <c r="B9" s="1285" t="s">
        <v>38</v>
      </c>
      <c r="C9" s="1281" t="s">
        <v>928</v>
      </c>
      <c r="D9" s="1281"/>
      <c r="E9" s="1281" t="s">
        <v>135</v>
      </c>
      <c r="F9" s="1281"/>
      <c r="G9" s="1281" t="s">
        <v>929</v>
      </c>
      <c r="H9" s="1281"/>
      <c r="I9" s="1281" t="s">
        <v>136</v>
      </c>
      <c r="J9" s="1281"/>
      <c r="K9" s="1281" t="s">
        <v>137</v>
      </c>
      <c r="L9" s="1281"/>
      <c r="O9" s="656"/>
      <c r="P9" s="657"/>
    </row>
    <row r="10" spans="1:16" ht="33" customHeight="1">
      <c r="A10" s="1285"/>
      <c r="B10" s="1285"/>
      <c r="C10" s="659" t="s">
        <v>930</v>
      </c>
      <c r="D10" s="659" t="s">
        <v>931</v>
      </c>
      <c r="E10" s="659" t="s">
        <v>932</v>
      </c>
      <c r="F10" s="659" t="s">
        <v>933</v>
      </c>
      <c r="G10" s="659" t="s">
        <v>932</v>
      </c>
      <c r="H10" s="659" t="s">
        <v>933</v>
      </c>
      <c r="I10" s="659" t="s">
        <v>930</v>
      </c>
      <c r="J10" s="659" t="s">
        <v>931</v>
      </c>
      <c r="K10" s="659" t="s">
        <v>930</v>
      </c>
      <c r="L10" s="659" t="s">
        <v>931</v>
      </c>
    </row>
    <row r="11" spans="1:16">
      <c r="A11" s="659">
        <v>1</v>
      </c>
      <c r="B11" s="659">
        <v>2</v>
      </c>
      <c r="C11" s="659">
        <v>3</v>
      </c>
      <c r="D11" s="659">
        <v>4</v>
      </c>
      <c r="E11" s="659">
        <v>5</v>
      </c>
      <c r="F11" s="659">
        <v>6</v>
      </c>
      <c r="G11" s="659">
        <v>7</v>
      </c>
      <c r="H11" s="659">
        <v>8</v>
      </c>
      <c r="I11" s="659">
        <v>9</v>
      </c>
      <c r="J11" s="659">
        <v>10</v>
      </c>
      <c r="K11" s="659">
        <v>11</v>
      </c>
      <c r="L11" s="659">
        <v>12</v>
      </c>
    </row>
    <row r="12" spans="1:16">
      <c r="A12" s="127">
        <v>1</v>
      </c>
      <c r="B12" s="228" t="s">
        <v>694</v>
      </c>
      <c r="C12" s="127">
        <v>0</v>
      </c>
      <c r="D12" s="127">
        <v>0</v>
      </c>
      <c r="E12" s="127">
        <v>0</v>
      </c>
      <c r="F12" s="127">
        <v>0</v>
      </c>
      <c r="G12" s="127">
        <v>0</v>
      </c>
      <c r="H12" s="127">
        <v>0</v>
      </c>
      <c r="I12" s="127">
        <v>0</v>
      </c>
      <c r="J12" s="127">
        <v>0</v>
      </c>
      <c r="K12" s="127">
        <v>0</v>
      </c>
      <c r="L12" s="127">
        <v>0</v>
      </c>
    </row>
    <row r="13" spans="1:16">
      <c r="A13" s="127">
        <v>2</v>
      </c>
      <c r="B13" s="228" t="s">
        <v>695</v>
      </c>
      <c r="C13" s="127">
        <v>0</v>
      </c>
      <c r="D13" s="127">
        <v>0</v>
      </c>
      <c r="E13" s="127">
        <v>0</v>
      </c>
      <c r="F13" s="127">
        <v>0</v>
      </c>
      <c r="G13" s="127">
        <v>0</v>
      </c>
      <c r="H13" s="127">
        <v>0</v>
      </c>
      <c r="I13" s="127">
        <v>0</v>
      </c>
      <c r="J13" s="127">
        <v>0</v>
      </c>
      <c r="K13" s="127">
        <v>0</v>
      </c>
      <c r="L13" s="127">
        <v>0</v>
      </c>
    </row>
    <row r="14" spans="1:16">
      <c r="A14" s="127">
        <v>3</v>
      </c>
      <c r="B14" s="228" t="s">
        <v>696</v>
      </c>
      <c r="C14" s="127">
        <v>0</v>
      </c>
      <c r="D14" s="127">
        <v>0</v>
      </c>
      <c r="E14" s="127">
        <v>0</v>
      </c>
      <c r="F14" s="127">
        <v>0</v>
      </c>
      <c r="G14" s="127">
        <v>0</v>
      </c>
      <c r="H14" s="127">
        <v>0</v>
      </c>
      <c r="I14" s="127">
        <v>0</v>
      </c>
      <c r="J14" s="127">
        <v>0</v>
      </c>
      <c r="K14" s="127">
        <v>0</v>
      </c>
      <c r="L14" s="127">
        <v>0</v>
      </c>
    </row>
    <row r="15" spans="1:16">
      <c r="A15" s="127">
        <v>4</v>
      </c>
      <c r="B15" s="228" t="s">
        <v>697</v>
      </c>
      <c r="C15" s="127">
        <v>0</v>
      </c>
      <c r="D15" s="127">
        <v>0</v>
      </c>
      <c r="E15" s="127">
        <v>0</v>
      </c>
      <c r="F15" s="127">
        <v>0</v>
      </c>
      <c r="G15" s="127">
        <v>0</v>
      </c>
      <c r="H15" s="127">
        <v>0</v>
      </c>
      <c r="I15" s="127">
        <v>0</v>
      </c>
      <c r="J15" s="127">
        <v>0</v>
      </c>
      <c r="K15" s="127">
        <v>0</v>
      </c>
      <c r="L15" s="127">
        <v>0</v>
      </c>
    </row>
    <row r="16" spans="1:16">
      <c r="A16" s="127">
        <v>5</v>
      </c>
      <c r="B16" s="228" t="s">
        <v>698</v>
      </c>
      <c r="C16" s="127">
        <v>0</v>
      </c>
      <c r="D16" s="127">
        <v>0</v>
      </c>
      <c r="E16" s="127">
        <v>0</v>
      </c>
      <c r="F16" s="127">
        <v>0</v>
      </c>
      <c r="G16" s="127">
        <v>0</v>
      </c>
      <c r="H16" s="127">
        <v>0</v>
      </c>
      <c r="I16" s="127">
        <v>0</v>
      </c>
      <c r="J16" s="127">
        <v>0</v>
      </c>
      <c r="K16" s="127">
        <v>0</v>
      </c>
      <c r="L16" s="127">
        <v>0</v>
      </c>
    </row>
    <row r="17" spans="1:12">
      <c r="A17" s="127">
        <v>6</v>
      </c>
      <c r="B17" s="228" t="s">
        <v>699</v>
      </c>
      <c r="C17" s="127">
        <v>0</v>
      </c>
      <c r="D17" s="127">
        <v>0</v>
      </c>
      <c r="E17" s="127">
        <v>0</v>
      </c>
      <c r="F17" s="127">
        <v>0</v>
      </c>
      <c r="G17" s="127">
        <v>0</v>
      </c>
      <c r="H17" s="127">
        <v>0</v>
      </c>
      <c r="I17" s="127">
        <v>0</v>
      </c>
      <c r="J17" s="127">
        <v>0</v>
      </c>
      <c r="K17" s="127">
        <v>0</v>
      </c>
      <c r="L17" s="127">
        <v>0</v>
      </c>
    </row>
    <row r="18" spans="1:12">
      <c r="A18" s="127">
        <v>7</v>
      </c>
      <c r="B18" s="228" t="s">
        <v>700</v>
      </c>
      <c r="C18" s="127">
        <v>0</v>
      </c>
      <c r="D18" s="127">
        <v>0</v>
      </c>
      <c r="E18" s="127">
        <v>0</v>
      </c>
      <c r="F18" s="127">
        <v>0</v>
      </c>
      <c r="G18" s="127">
        <v>0</v>
      </c>
      <c r="H18" s="127">
        <v>0</v>
      </c>
      <c r="I18" s="127">
        <v>0</v>
      </c>
      <c r="J18" s="127">
        <v>0</v>
      </c>
      <c r="K18" s="127">
        <v>0</v>
      </c>
      <c r="L18" s="127">
        <v>0</v>
      </c>
    </row>
    <row r="19" spans="1:12">
      <c r="A19" s="127">
        <v>8</v>
      </c>
      <c r="B19" s="228" t="s">
        <v>701</v>
      </c>
      <c r="C19" s="127">
        <v>0</v>
      </c>
      <c r="D19" s="127">
        <v>0</v>
      </c>
      <c r="E19" s="127">
        <v>0</v>
      </c>
      <c r="F19" s="127">
        <v>0</v>
      </c>
      <c r="G19" s="127">
        <v>0</v>
      </c>
      <c r="H19" s="127">
        <v>0</v>
      </c>
      <c r="I19" s="127">
        <v>0</v>
      </c>
      <c r="J19" s="127">
        <v>0</v>
      </c>
      <c r="K19" s="127">
        <v>0</v>
      </c>
      <c r="L19" s="127">
        <v>0</v>
      </c>
    </row>
    <row r="20" spans="1:12">
      <c r="A20" s="127">
        <v>9</v>
      </c>
      <c r="B20" s="228" t="s">
        <v>702</v>
      </c>
      <c r="C20" s="127">
        <v>0</v>
      </c>
      <c r="D20" s="127">
        <v>0</v>
      </c>
      <c r="E20" s="127">
        <v>0</v>
      </c>
      <c r="F20" s="127">
        <v>0</v>
      </c>
      <c r="G20" s="127">
        <v>0</v>
      </c>
      <c r="H20" s="127">
        <v>0</v>
      </c>
      <c r="I20" s="127">
        <v>0</v>
      </c>
      <c r="J20" s="127">
        <v>0</v>
      </c>
      <c r="K20" s="127">
        <v>0</v>
      </c>
      <c r="L20" s="127">
        <v>0</v>
      </c>
    </row>
    <row r="21" spans="1:12">
      <c r="A21" s="127">
        <v>10</v>
      </c>
      <c r="B21" s="228" t="s">
        <v>703</v>
      </c>
      <c r="C21" s="127">
        <v>0</v>
      </c>
      <c r="D21" s="127">
        <v>0</v>
      </c>
      <c r="E21" s="127">
        <v>0</v>
      </c>
      <c r="F21" s="127">
        <v>0</v>
      </c>
      <c r="G21" s="127">
        <v>0</v>
      </c>
      <c r="H21" s="127">
        <v>0</v>
      </c>
      <c r="I21" s="127">
        <v>0</v>
      </c>
      <c r="J21" s="127">
        <v>0</v>
      </c>
      <c r="K21" s="127">
        <v>0</v>
      </c>
      <c r="L21" s="127">
        <v>0</v>
      </c>
    </row>
    <row r="22" spans="1:12">
      <c r="A22" s="127">
        <v>11</v>
      </c>
      <c r="B22" s="228" t="s">
        <v>704</v>
      </c>
      <c r="C22" s="127">
        <v>0</v>
      </c>
      <c r="D22" s="127">
        <v>0</v>
      </c>
      <c r="E22" s="127">
        <v>0</v>
      </c>
      <c r="F22" s="127">
        <v>0</v>
      </c>
      <c r="G22" s="127">
        <v>0</v>
      </c>
      <c r="H22" s="127">
        <v>0</v>
      </c>
      <c r="I22" s="127">
        <v>0</v>
      </c>
      <c r="J22" s="127">
        <v>0</v>
      </c>
      <c r="K22" s="127">
        <v>0</v>
      </c>
      <c r="L22" s="127">
        <v>0</v>
      </c>
    </row>
    <row r="23" spans="1:12">
      <c r="A23" s="127">
        <v>12</v>
      </c>
      <c r="B23" s="228" t="s">
        <v>705</v>
      </c>
      <c r="C23" s="127">
        <v>0</v>
      </c>
      <c r="D23" s="127">
        <v>0</v>
      </c>
      <c r="E23" s="127">
        <v>0</v>
      </c>
      <c r="F23" s="127">
        <v>0</v>
      </c>
      <c r="G23" s="127">
        <v>0</v>
      </c>
      <c r="H23" s="127">
        <v>0</v>
      </c>
      <c r="I23" s="127">
        <v>0</v>
      </c>
      <c r="J23" s="127">
        <v>0</v>
      </c>
      <c r="K23" s="127">
        <v>0</v>
      </c>
      <c r="L23" s="127">
        <v>0</v>
      </c>
    </row>
    <row r="24" spans="1:12">
      <c r="A24" s="127">
        <v>13</v>
      </c>
      <c r="B24" s="228" t="s">
        <v>706</v>
      </c>
      <c r="C24" s="127">
        <v>0</v>
      </c>
      <c r="D24" s="127">
        <v>0</v>
      </c>
      <c r="E24" s="127">
        <v>0</v>
      </c>
      <c r="F24" s="127">
        <v>0</v>
      </c>
      <c r="G24" s="127">
        <v>0</v>
      </c>
      <c r="H24" s="127">
        <v>0</v>
      </c>
      <c r="I24" s="127">
        <v>0</v>
      </c>
      <c r="J24" s="127">
        <v>0</v>
      </c>
      <c r="K24" s="127">
        <v>0</v>
      </c>
      <c r="L24" s="127">
        <v>0</v>
      </c>
    </row>
    <row r="25" spans="1:12">
      <c r="A25" s="127">
        <v>14</v>
      </c>
      <c r="B25" s="228" t="s">
        <v>707</v>
      </c>
      <c r="C25" s="127">
        <v>0</v>
      </c>
      <c r="D25" s="127">
        <v>0</v>
      </c>
      <c r="E25" s="127">
        <v>0</v>
      </c>
      <c r="F25" s="127">
        <v>0</v>
      </c>
      <c r="G25" s="127">
        <v>0</v>
      </c>
      <c r="H25" s="127">
        <v>0</v>
      </c>
      <c r="I25" s="127">
        <v>0</v>
      </c>
      <c r="J25" s="127">
        <v>0</v>
      </c>
      <c r="K25" s="127">
        <v>0</v>
      </c>
      <c r="L25" s="127">
        <v>0</v>
      </c>
    </row>
    <row r="26" spans="1:12">
      <c r="A26" s="127">
        <v>15</v>
      </c>
      <c r="B26" s="228" t="s">
        <v>708</v>
      </c>
      <c r="C26" s="127">
        <v>0</v>
      </c>
      <c r="D26" s="127">
        <v>0</v>
      </c>
      <c r="E26" s="127">
        <v>0</v>
      </c>
      <c r="F26" s="127">
        <v>0</v>
      </c>
      <c r="G26" s="127">
        <v>0</v>
      </c>
      <c r="H26" s="127">
        <v>0</v>
      </c>
      <c r="I26" s="127">
        <v>0</v>
      </c>
      <c r="J26" s="127">
        <v>0</v>
      </c>
      <c r="K26" s="127">
        <v>0</v>
      </c>
      <c r="L26" s="127">
        <v>0</v>
      </c>
    </row>
    <row r="27" spans="1:12">
      <c r="A27" s="127">
        <v>16</v>
      </c>
      <c r="B27" s="230" t="s">
        <v>709</v>
      </c>
      <c r="C27" s="127">
        <v>0</v>
      </c>
      <c r="D27" s="127">
        <v>0</v>
      </c>
      <c r="E27" s="127">
        <v>0</v>
      </c>
      <c r="F27" s="127">
        <v>0</v>
      </c>
      <c r="G27" s="127">
        <v>0</v>
      </c>
      <c r="H27" s="127">
        <v>0</v>
      </c>
      <c r="I27" s="127">
        <v>0</v>
      </c>
      <c r="J27" s="127">
        <v>0</v>
      </c>
      <c r="K27" s="127">
        <v>0</v>
      </c>
      <c r="L27" s="127">
        <v>0</v>
      </c>
    </row>
    <row r="28" spans="1:12">
      <c r="A28" s="127">
        <v>17</v>
      </c>
      <c r="B28" s="230" t="s">
        <v>710</v>
      </c>
      <c r="C28" s="127">
        <v>0</v>
      </c>
      <c r="D28" s="127">
        <v>0</v>
      </c>
      <c r="E28" s="127">
        <v>0</v>
      </c>
      <c r="F28" s="127">
        <v>0</v>
      </c>
      <c r="G28" s="127">
        <v>0</v>
      </c>
      <c r="H28" s="127">
        <v>0</v>
      </c>
      <c r="I28" s="127">
        <v>0</v>
      </c>
      <c r="J28" s="127">
        <v>0</v>
      </c>
      <c r="K28" s="127">
        <v>0</v>
      </c>
      <c r="L28" s="127">
        <v>0</v>
      </c>
    </row>
    <row r="29" spans="1:12">
      <c r="A29" s="127">
        <v>18</v>
      </c>
      <c r="B29" s="230" t="s">
        <v>711</v>
      </c>
      <c r="C29" s="127">
        <v>0</v>
      </c>
      <c r="D29" s="127">
        <v>0</v>
      </c>
      <c r="E29" s="127">
        <v>0</v>
      </c>
      <c r="F29" s="127">
        <v>0</v>
      </c>
      <c r="G29" s="127">
        <v>0</v>
      </c>
      <c r="H29" s="127">
        <v>0</v>
      </c>
      <c r="I29" s="127">
        <v>0</v>
      </c>
      <c r="J29" s="127">
        <v>0</v>
      </c>
      <c r="K29" s="127">
        <v>0</v>
      </c>
      <c r="L29" s="127">
        <v>0</v>
      </c>
    </row>
    <row r="30" spans="1:12">
      <c r="A30" s="127">
        <v>19</v>
      </c>
      <c r="B30" s="230" t="s">
        <v>712</v>
      </c>
      <c r="C30" s="127">
        <v>0</v>
      </c>
      <c r="D30" s="127">
        <v>0</v>
      </c>
      <c r="E30" s="127">
        <v>0</v>
      </c>
      <c r="F30" s="127">
        <v>0</v>
      </c>
      <c r="G30" s="127">
        <v>0</v>
      </c>
      <c r="H30" s="127">
        <v>0</v>
      </c>
      <c r="I30" s="127">
        <v>0</v>
      </c>
      <c r="J30" s="127">
        <v>0</v>
      </c>
      <c r="K30" s="127">
        <v>0</v>
      </c>
      <c r="L30" s="127">
        <v>0</v>
      </c>
    </row>
    <row r="31" spans="1:12">
      <c r="A31" s="127">
        <v>20</v>
      </c>
      <c r="B31" s="230" t="s">
        <v>713</v>
      </c>
      <c r="C31" s="127">
        <v>0</v>
      </c>
      <c r="D31" s="127">
        <v>0</v>
      </c>
      <c r="E31" s="127">
        <v>0</v>
      </c>
      <c r="F31" s="127">
        <v>0</v>
      </c>
      <c r="G31" s="127">
        <v>0</v>
      </c>
      <c r="H31" s="127">
        <v>0</v>
      </c>
      <c r="I31" s="127">
        <v>0</v>
      </c>
      <c r="J31" s="127">
        <v>0</v>
      </c>
      <c r="K31" s="127">
        <v>0</v>
      </c>
      <c r="L31" s="127">
        <v>0</v>
      </c>
    </row>
    <row r="32" spans="1:12">
      <c r="A32" s="127">
        <v>21</v>
      </c>
      <c r="B32" s="230" t="s">
        <v>714</v>
      </c>
      <c r="C32" s="127">
        <v>0</v>
      </c>
      <c r="D32" s="127">
        <v>0</v>
      </c>
      <c r="E32" s="127">
        <v>0</v>
      </c>
      <c r="F32" s="127">
        <v>0</v>
      </c>
      <c r="G32" s="127">
        <v>0</v>
      </c>
      <c r="H32" s="127">
        <v>0</v>
      </c>
      <c r="I32" s="127">
        <v>0</v>
      </c>
      <c r="J32" s="127">
        <v>0</v>
      </c>
      <c r="K32" s="127">
        <v>0</v>
      </c>
      <c r="L32" s="127">
        <v>0</v>
      </c>
    </row>
    <row r="33" spans="1:12">
      <c r="A33" s="127">
        <v>22</v>
      </c>
      <c r="B33" s="230" t="s">
        <v>715</v>
      </c>
      <c r="C33" s="127">
        <v>0</v>
      </c>
      <c r="D33" s="127">
        <v>0</v>
      </c>
      <c r="E33" s="127">
        <v>0</v>
      </c>
      <c r="F33" s="127">
        <v>0</v>
      </c>
      <c r="G33" s="127">
        <v>0</v>
      </c>
      <c r="H33" s="127">
        <v>0</v>
      </c>
      <c r="I33" s="127">
        <v>0</v>
      </c>
      <c r="J33" s="127">
        <v>0</v>
      </c>
      <c r="K33" s="127">
        <v>0</v>
      </c>
      <c r="L33" s="127">
        <v>0</v>
      </c>
    </row>
    <row r="34" spans="1:12">
      <c r="A34" s="127">
        <v>23</v>
      </c>
      <c r="B34" s="230" t="s">
        <v>716</v>
      </c>
      <c r="C34" s="127">
        <v>0</v>
      </c>
      <c r="D34" s="127">
        <v>0</v>
      </c>
      <c r="E34" s="127">
        <v>0</v>
      </c>
      <c r="F34" s="127">
        <v>0</v>
      </c>
      <c r="G34" s="127">
        <v>0</v>
      </c>
      <c r="H34" s="127">
        <v>0</v>
      </c>
      <c r="I34" s="127">
        <v>0</v>
      </c>
      <c r="J34" s="127">
        <v>0</v>
      </c>
      <c r="K34" s="127">
        <v>0</v>
      </c>
      <c r="L34" s="127">
        <v>0</v>
      </c>
    </row>
    <row r="35" spans="1:12">
      <c r="A35" s="127">
        <v>24</v>
      </c>
      <c r="B35" s="230" t="s">
        <v>717</v>
      </c>
      <c r="C35" s="127">
        <v>0</v>
      </c>
      <c r="D35" s="127">
        <v>0</v>
      </c>
      <c r="E35" s="127">
        <v>0</v>
      </c>
      <c r="F35" s="127">
        <v>0</v>
      </c>
      <c r="G35" s="127">
        <v>0</v>
      </c>
      <c r="H35" s="127">
        <v>0</v>
      </c>
      <c r="I35" s="127">
        <v>0</v>
      </c>
      <c r="J35" s="127">
        <v>0</v>
      </c>
      <c r="K35" s="127">
        <v>0</v>
      </c>
      <c r="L35" s="127">
        <v>0</v>
      </c>
    </row>
    <row r="36" spans="1:12">
      <c r="A36" s="127">
        <v>25</v>
      </c>
      <c r="B36" s="230" t="s">
        <v>718</v>
      </c>
      <c r="C36" s="127">
        <v>0</v>
      </c>
      <c r="D36" s="127">
        <v>0</v>
      </c>
      <c r="E36" s="127">
        <v>0</v>
      </c>
      <c r="F36" s="127">
        <v>0</v>
      </c>
      <c r="G36" s="127">
        <v>0</v>
      </c>
      <c r="H36" s="127">
        <v>0</v>
      </c>
      <c r="I36" s="127">
        <v>0</v>
      </c>
      <c r="J36" s="127">
        <v>0</v>
      </c>
      <c r="K36" s="127">
        <v>0</v>
      </c>
      <c r="L36" s="127">
        <v>0</v>
      </c>
    </row>
    <row r="37" spans="1:12">
      <c r="A37" s="127">
        <v>26</v>
      </c>
      <c r="B37" s="230" t="s">
        <v>719</v>
      </c>
      <c r="C37" s="127">
        <v>0</v>
      </c>
      <c r="D37" s="127">
        <v>0</v>
      </c>
      <c r="E37" s="127">
        <v>0</v>
      </c>
      <c r="F37" s="127">
        <v>0</v>
      </c>
      <c r="G37" s="127">
        <v>0</v>
      </c>
      <c r="H37" s="127">
        <v>0</v>
      </c>
      <c r="I37" s="127">
        <v>0</v>
      </c>
      <c r="J37" s="127">
        <v>0</v>
      </c>
      <c r="K37" s="127">
        <v>0</v>
      </c>
      <c r="L37" s="127">
        <v>0</v>
      </c>
    </row>
    <row r="38" spans="1:12">
      <c r="A38" s="127">
        <v>27</v>
      </c>
      <c r="B38" s="230" t="s">
        <v>720</v>
      </c>
      <c r="C38" s="127">
        <v>0</v>
      </c>
      <c r="D38" s="127">
        <v>0</v>
      </c>
      <c r="E38" s="127">
        <v>0</v>
      </c>
      <c r="F38" s="127">
        <v>0</v>
      </c>
      <c r="G38" s="127">
        <v>0</v>
      </c>
      <c r="H38" s="127">
        <v>0</v>
      </c>
      <c r="I38" s="127">
        <v>0</v>
      </c>
      <c r="J38" s="127">
        <v>0</v>
      </c>
      <c r="K38" s="127">
        <v>0</v>
      </c>
      <c r="L38" s="127">
        <v>0</v>
      </c>
    </row>
    <row r="39" spans="1:12">
      <c r="A39" s="127">
        <v>28</v>
      </c>
      <c r="B39" s="230" t="s">
        <v>721</v>
      </c>
      <c r="C39" s="127">
        <v>0</v>
      </c>
      <c r="D39" s="127">
        <v>0</v>
      </c>
      <c r="E39" s="127">
        <v>0</v>
      </c>
      <c r="F39" s="127">
        <v>0</v>
      </c>
      <c r="G39" s="127">
        <v>0</v>
      </c>
      <c r="H39" s="127">
        <v>0</v>
      </c>
      <c r="I39" s="127">
        <v>0</v>
      </c>
      <c r="J39" s="127">
        <v>0</v>
      </c>
      <c r="K39" s="127">
        <v>0</v>
      </c>
      <c r="L39" s="127">
        <v>0</v>
      </c>
    </row>
    <row r="40" spans="1:12">
      <c r="A40" s="127">
        <v>29</v>
      </c>
      <c r="B40" s="230" t="s">
        <v>722</v>
      </c>
      <c r="C40" s="127">
        <v>0</v>
      </c>
      <c r="D40" s="127">
        <v>0</v>
      </c>
      <c r="E40" s="127">
        <v>0</v>
      </c>
      <c r="F40" s="127">
        <v>0</v>
      </c>
      <c r="G40" s="127">
        <v>0</v>
      </c>
      <c r="H40" s="127">
        <v>0</v>
      </c>
      <c r="I40" s="127">
        <v>0</v>
      </c>
      <c r="J40" s="127">
        <v>0</v>
      </c>
      <c r="K40" s="127">
        <v>0</v>
      </c>
      <c r="L40" s="127">
        <v>0</v>
      </c>
    </row>
    <row r="41" spans="1:12">
      <c r="A41" s="127">
        <v>30</v>
      </c>
      <c r="B41" s="230" t="s">
        <v>723</v>
      </c>
      <c r="C41" s="127">
        <v>0</v>
      </c>
      <c r="D41" s="127">
        <v>0</v>
      </c>
      <c r="E41" s="127">
        <v>0</v>
      </c>
      <c r="F41" s="127">
        <v>0</v>
      </c>
      <c r="G41" s="127">
        <v>0</v>
      </c>
      <c r="H41" s="127">
        <v>0</v>
      </c>
      <c r="I41" s="127">
        <v>0</v>
      </c>
      <c r="J41" s="127">
        <v>0</v>
      </c>
      <c r="K41" s="127">
        <v>0</v>
      </c>
      <c r="L41" s="127">
        <v>0</v>
      </c>
    </row>
    <row r="42" spans="1:12">
      <c r="A42" s="437" t="s">
        <v>18</v>
      </c>
      <c r="B42" s="438"/>
      <c r="C42" s="748">
        <v>0</v>
      </c>
      <c r="D42" s="748">
        <v>0</v>
      </c>
      <c r="E42" s="748">
        <v>0</v>
      </c>
      <c r="F42" s="748">
        <v>0</v>
      </c>
      <c r="G42" s="748">
        <v>0</v>
      </c>
      <c r="H42" s="748">
        <v>0</v>
      </c>
      <c r="I42" s="748">
        <v>0</v>
      </c>
      <c r="J42" s="748">
        <v>0</v>
      </c>
      <c r="K42" s="748">
        <v>0</v>
      </c>
      <c r="L42" s="748">
        <v>0</v>
      </c>
    </row>
    <row r="43" spans="1:12">
      <c r="A43" s="76"/>
      <c r="B43" s="96"/>
      <c r="C43" s="96"/>
      <c r="D43" s="657"/>
      <c r="E43" s="657"/>
      <c r="F43" s="657"/>
      <c r="G43" s="657"/>
      <c r="H43" s="657"/>
      <c r="I43" s="657"/>
      <c r="J43" s="657"/>
    </row>
    <row r="44" spans="1:12">
      <c r="A44" s="76"/>
      <c r="B44" s="96"/>
      <c r="C44" s="96"/>
      <c r="D44" s="657"/>
      <c r="E44" s="657"/>
      <c r="F44" s="657"/>
      <c r="G44" s="657"/>
      <c r="H44" s="657"/>
      <c r="I44" s="657"/>
      <c r="J44" s="657"/>
    </row>
    <row r="45" spans="1:12">
      <c r="A45" s="76"/>
      <c r="B45" s="96"/>
      <c r="C45" s="96"/>
      <c r="D45" s="657"/>
      <c r="E45" s="657"/>
      <c r="F45" s="657"/>
      <c r="G45" s="657"/>
      <c r="H45" s="657"/>
      <c r="I45" s="657"/>
      <c r="J45" s="657"/>
    </row>
    <row r="46" spans="1:12" ht="15.75" customHeight="1">
      <c r="A46" s="79" t="s">
        <v>11</v>
      </c>
      <c r="B46" s="79"/>
      <c r="C46" s="79"/>
      <c r="D46" s="79"/>
      <c r="E46" s="79"/>
      <c r="F46" s="79"/>
      <c r="G46" s="79"/>
      <c r="I46" s="1282" t="s">
        <v>12</v>
      </c>
      <c r="J46" s="1282"/>
    </row>
    <row r="47" spans="1:12" ht="12.75" customHeight="1">
      <c r="A47" s="1283" t="s">
        <v>731</v>
      </c>
      <c r="B47" s="1283"/>
      <c r="C47" s="1283"/>
      <c r="D47" s="1283"/>
      <c r="E47" s="1283"/>
      <c r="F47" s="1283"/>
      <c r="G47" s="1283"/>
      <c r="H47" s="1283"/>
      <c r="I47" s="1283"/>
      <c r="J47" s="1283"/>
    </row>
    <row r="48" spans="1:12" ht="12.75" customHeight="1">
      <c r="A48" s="658"/>
      <c r="B48" s="658"/>
      <c r="C48" s="658"/>
      <c r="D48" s="658"/>
      <c r="E48" s="658"/>
      <c r="F48" s="658"/>
      <c r="G48" s="658"/>
      <c r="H48" s="1282" t="s">
        <v>19</v>
      </c>
      <c r="I48" s="1282"/>
      <c r="J48" s="1282"/>
      <c r="K48" s="1282"/>
    </row>
    <row r="49" spans="1:10">
      <c r="A49" s="79"/>
      <c r="B49" s="79"/>
      <c r="C49" s="79"/>
      <c r="E49" s="79"/>
      <c r="H49" s="1284" t="s">
        <v>83</v>
      </c>
      <c r="I49" s="1284"/>
      <c r="J49" s="1284"/>
    </row>
    <row r="53" spans="1:10">
      <c r="A53" s="1280"/>
      <c r="B53" s="1280"/>
      <c r="C53" s="1280"/>
      <c r="D53" s="1280"/>
      <c r="E53" s="1280"/>
      <c r="F53" s="1280"/>
      <c r="G53" s="1280"/>
      <c r="H53" s="1280"/>
      <c r="I53" s="1280"/>
      <c r="J53" s="1280"/>
    </row>
    <row r="55" spans="1:10">
      <c r="A55" s="1280"/>
      <c r="B55" s="1280"/>
      <c r="C55" s="1280"/>
      <c r="D55" s="1280"/>
      <c r="E55" s="1280"/>
      <c r="F55" s="1280"/>
      <c r="G55" s="1280"/>
      <c r="H55" s="1280"/>
      <c r="I55" s="1280"/>
      <c r="J55" s="1280"/>
    </row>
  </sheetData>
  <mergeCells count="19">
    <mergeCell ref="E1:I1"/>
    <mergeCell ref="A2:J2"/>
    <mergeCell ref="A3:J3"/>
    <mergeCell ref="A5:L5"/>
    <mergeCell ref="A8:B8"/>
    <mergeCell ref="H8:J8"/>
    <mergeCell ref="A55:J55"/>
    <mergeCell ref="K9:L9"/>
    <mergeCell ref="I46:J46"/>
    <mergeCell ref="A47:J47"/>
    <mergeCell ref="H48:K48"/>
    <mergeCell ref="H49:J49"/>
    <mergeCell ref="A53:J53"/>
    <mergeCell ref="A9:A10"/>
    <mergeCell ref="B9:B10"/>
    <mergeCell ref="C9:D9"/>
    <mergeCell ref="E9:F9"/>
    <mergeCell ref="G9:H9"/>
    <mergeCell ref="I9:J9"/>
  </mergeCells>
  <printOptions horizontalCentered="1"/>
  <pageMargins left="0.70866141732283472" right="0.70866141732283472" top="0.23622047244094491" bottom="0" header="0.31496062992125984" footer="0.31496062992125984"/>
  <pageSetup paperSize="9" scale="88" orientation="landscape" r:id="rId1"/>
  <drawing r:id="rId2"/>
</worksheet>
</file>

<file path=xl/worksheets/sheet68.xml><?xml version="1.0" encoding="utf-8"?>
<worksheet xmlns="http://schemas.openxmlformats.org/spreadsheetml/2006/main" xmlns:r="http://schemas.openxmlformats.org/officeDocument/2006/relationships">
  <sheetPr>
    <pageSetUpPr fitToPage="1"/>
  </sheetPr>
  <dimension ref="A1:P55"/>
  <sheetViews>
    <sheetView zoomScaleSheetLayoutView="78" workbookViewId="0">
      <selection activeCell="N19" sqref="N19"/>
    </sheetView>
  </sheetViews>
  <sheetFormatPr defaultColWidth="9.140625" defaultRowHeight="12.75"/>
  <cols>
    <col min="1" max="1" width="7.42578125" style="128" customWidth="1"/>
    <col min="2" max="2" width="20.28515625" style="128" customWidth="1"/>
    <col min="3" max="3" width="11" style="128" customWidth="1"/>
    <col min="4" max="4" width="10" style="128" customWidth="1"/>
    <col min="5" max="5" width="14.28515625" style="128" customWidth="1"/>
    <col min="6" max="6" width="15.5703125" style="128" customWidth="1"/>
    <col min="7" max="7" width="16.28515625" style="128" customWidth="1"/>
    <col min="8" max="8" width="15.5703125" style="128" customWidth="1"/>
    <col min="9" max="9" width="12" style="128" customWidth="1"/>
    <col min="10" max="10" width="13.140625" style="128" customWidth="1"/>
    <col min="11" max="11" width="10.85546875" style="128" customWidth="1"/>
    <col min="12" max="12" width="10.7109375" style="128" customWidth="1"/>
    <col min="13" max="16384" width="9.140625" style="128"/>
  </cols>
  <sheetData>
    <row r="1" spans="1:16" s="71" customFormat="1">
      <c r="E1" s="1286"/>
      <c r="F1" s="1286"/>
      <c r="G1" s="1286"/>
      <c r="H1" s="1286"/>
      <c r="I1" s="1286"/>
      <c r="K1" s="653" t="s">
        <v>934</v>
      </c>
    </row>
    <row r="2" spans="1:16" s="71" customFormat="1" ht="15">
      <c r="A2" s="1287" t="s">
        <v>0</v>
      </c>
      <c r="B2" s="1287"/>
      <c r="C2" s="1287"/>
      <c r="D2" s="1287"/>
      <c r="E2" s="1287"/>
      <c r="F2" s="1287"/>
      <c r="G2" s="1287"/>
      <c r="H2" s="1287"/>
      <c r="I2" s="1287"/>
      <c r="J2" s="1287"/>
    </row>
    <row r="3" spans="1:16" s="71" customFormat="1" ht="20.25">
      <c r="A3" s="1011" t="s">
        <v>822</v>
      </c>
      <c r="B3" s="1011"/>
      <c r="C3" s="1011"/>
      <c r="D3" s="1011"/>
      <c r="E3" s="1011"/>
      <c r="F3" s="1011"/>
      <c r="G3" s="1011"/>
      <c r="H3" s="1011"/>
      <c r="I3" s="1011"/>
      <c r="J3" s="1011"/>
    </row>
    <row r="4" spans="1:16" s="71" customFormat="1" ht="14.25" customHeight="1"/>
    <row r="5" spans="1:16" ht="16.5" customHeight="1">
      <c r="A5" s="1288" t="s">
        <v>935</v>
      </c>
      <c r="B5" s="1288"/>
      <c r="C5" s="1288"/>
      <c r="D5" s="1288"/>
      <c r="E5" s="1288"/>
      <c r="F5" s="1288"/>
      <c r="G5" s="1288"/>
      <c r="H5" s="1288"/>
      <c r="I5" s="1288"/>
      <c r="J5" s="1288"/>
      <c r="K5" s="1288"/>
      <c r="L5" s="1288"/>
    </row>
    <row r="6" spans="1:16" ht="13.5" customHeight="1">
      <c r="A6" s="654"/>
      <c r="B6" s="654"/>
      <c r="C6" s="654"/>
      <c r="D6" s="654"/>
      <c r="E6" s="654"/>
      <c r="F6" s="654"/>
      <c r="G6" s="654"/>
      <c r="H6" s="654"/>
      <c r="I6" s="654"/>
      <c r="J6" s="654"/>
    </row>
    <row r="7" spans="1:16" ht="0.75" customHeight="1"/>
    <row r="8" spans="1:16">
      <c r="A8" s="1284" t="s">
        <v>744</v>
      </c>
      <c r="B8" s="1284"/>
      <c r="C8" s="655"/>
      <c r="H8" s="1289" t="s">
        <v>977</v>
      </c>
      <c r="I8" s="1289"/>
      <c r="J8" s="1289"/>
    </row>
    <row r="9" spans="1:16">
      <c r="A9" s="1285" t="s">
        <v>2</v>
      </c>
      <c r="B9" s="1285" t="s">
        <v>38</v>
      </c>
      <c r="C9" s="1281" t="s">
        <v>928</v>
      </c>
      <c r="D9" s="1281"/>
      <c r="E9" s="1281" t="s">
        <v>135</v>
      </c>
      <c r="F9" s="1281"/>
      <c r="G9" s="1281" t="s">
        <v>929</v>
      </c>
      <c r="H9" s="1281"/>
      <c r="I9" s="1281" t="s">
        <v>136</v>
      </c>
      <c r="J9" s="1281"/>
      <c r="K9" s="1281" t="s">
        <v>137</v>
      </c>
      <c r="L9" s="1281"/>
      <c r="O9" s="656"/>
      <c r="P9" s="657"/>
    </row>
    <row r="10" spans="1:16" ht="40.5" customHeight="1">
      <c r="A10" s="1285"/>
      <c r="B10" s="1285"/>
      <c r="C10" s="659" t="s">
        <v>930</v>
      </c>
      <c r="D10" s="659" t="s">
        <v>931</v>
      </c>
      <c r="E10" s="659" t="s">
        <v>932</v>
      </c>
      <c r="F10" s="659" t="s">
        <v>933</v>
      </c>
      <c r="G10" s="659" t="s">
        <v>932</v>
      </c>
      <c r="H10" s="659" t="s">
        <v>933</v>
      </c>
      <c r="I10" s="659" t="s">
        <v>930</v>
      </c>
      <c r="J10" s="659" t="s">
        <v>931</v>
      </c>
      <c r="K10" s="659" t="s">
        <v>930</v>
      </c>
      <c r="L10" s="659" t="s">
        <v>931</v>
      </c>
    </row>
    <row r="11" spans="1:16">
      <c r="A11" s="659">
        <v>1</v>
      </c>
      <c r="B11" s="659">
        <v>2</v>
      </c>
      <c r="C11" s="659">
        <v>3</v>
      </c>
      <c r="D11" s="659">
        <v>4</v>
      </c>
      <c r="E11" s="659">
        <v>5</v>
      </c>
      <c r="F11" s="659">
        <v>6</v>
      </c>
      <c r="G11" s="659">
        <v>7</v>
      </c>
      <c r="H11" s="659">
        <v>8</v>
      </c>
      <c r="I11" s="659">
        <v>9</v>
      </c>
      <c r="J11" s="659">
        <v>10</v>
      </c>
      <c r="K11" s="659">
        <v>11</v>
      </c>
      <c r="L11" s="659">
        <v>12</v>
      </c>
    </row>
    <row r="12" spans="1:16">
      <c r="A12" s="127">
        <v>1</v>
      </c>
      <c r="B12" s="228" t="s">
        <v>694</v>
      </c>
      <c r="C12" s="127">
        <v>0</v>
      </c>
      <c r="D12" s="127">
        <v>0</v>
      </c>
      <c r="E12" s="127">
        <v>0</v>
      </c>
      <c r="F12" s="127">
        <v>0</v>
      </c>
      <c r="G12" s="127">
        <v>0</v>
      </c>
      <c r="H12" s="127">
        <v>0</v>
      </c>
      <c r="I12" s="127">
        <v>0</v>
      </c>
      <c r="J12" s="127">
        <v>0</v>
      </c>
      <c r="K12" s="127">
        <v>0</v>
      </c>
      <c r="L12" s="127">
        <v>0</v>
      </c>
    </row>
    <row r="13" spans="1:16">
      <c r="A13" s="127">
        <v>2</v>
      </c>
      <c r="B13" s="228" t="s">
        <v>695</v>
      </c>
      <c r="C13" s="127">
        <v>0</v>
      </c>
      <c r="D13" s="127">
        <v>0</v>
      </c>
      <c r="E13" s="127">
        <v>0</v>
      </c>
      <c r="F13" s="127">
        <v>0</v>
      </c>
      <c r="G13" s="127">
        <v>0</v>
      </c>
      <c r="H13" s="127">
        <v>0</v>
      </c>
      <c r="I13" s="127">
        <v>0</v>
      </c>
      <c r="J13" s="127">
        <v>0</v>
      </c>
      <c r="K13" s="127">
        <v>0</v>
      </c>
      <c r="L13" s="127">
        <v>0</v>
      </c>
    </row>
    <row r="14" spans="1:16">
      <c r="A14" s="127">
        <v>3</v>
      </c>
      <c r="B14" s="228" t="s">
        <v>696</v>
      </c>
      <c r="C14" s="127">
        <v>0</v>
      </c>
      <c r="D14" s="127">
        <v>0</v>
      </c>
      <c r="E14" s="127">
        <v>0</v>
      </c>
      <c r="F14" s="127">
        <v>0</v>
      </c>
      <c r="G14" s="127">
        <v>0</v>
      </c>
      <c r="H14" s="127">
        <v>0</v>
      </c>
      <c r="I14" s="127">
        <v>0</v>
      </c>
      <c r="J14" s="127">
        <v>0</v>
      </c>
      <c r="K14" s="127">
        <v>0</v>
      </c>
      <c r="L14" s="127">
        <v>0</v>
      </c>
    </row>
    <row r="15" spans="1:16">
      <c r="A15" s="127">
        <v>4</v>
      </c>
      <c r="B15" s="228" t="s">
        <v>697</v>
      </c>
      <c r="C15" s="127">
        <v>0</v>
      </c>
      <c r="D15" s="127">
        <v>0</v>
      </c>
      <c r="E15" s="127">
        <v>0</v>
      </c>
      <c r="F15" s="127">
        <v>0</v>
      </c>
      <c r="G15" s="127">
        <v>0</v>
      </c>
      <c r="H15" s="127">
        <v>0</v>
      </c>
      <c r="I15" s="127">
        <v>0</v>
      </c>
      <c r="J15" s="127">
        <v>0</v>
      </c>
      <c r="K15" s="127">
        <v>0</v>
      </c>
      <c r="L15" s="127">
        <v>0</v>
      </c>
    </row>
    <row r="16" spans="1:16">
      <c r="A16" s="127">
        <v>5</v>
      </c>
      <c r="B16" s="228" t="s">
        <v>698</v>
      </c>
      <c r="C16" s="127">
        <v>0</v>
      </c>
      <c r="D16" s="127">
        <v>0</v>
      </c>
      <c r="E16" s="127">
        <v>0</v>
      </c>
      <c r="F16" s="127">
        <v>0</v>
      </c>
      <c r="G16" s="127">
        <v>0</v>
      </c>
      <c r="H16" s="127">
        <v>0</v>
      </c>
      <c r="I16" s="127">
        <v>0</v>
      </c>
      <c r="J16" s="127">
        <v>0</v>
      </c>
      <c r="K16" s="127">
        <v>0</v>
      </c>
      <c r="L16" s="127">
        <v>0</v>
      </c>
    </row>
    <row r="17" spans="1:12">
      <c r="A17" s="127">
        <v>6</v>
      </c>
      <c r="B17" s="228" t="s">
        <v>699</v>
      </c>
      <c r="C17" s="127">
        <v>0</v>
      </c>
      <c r="D17" s="127">
        <v>0</v>
      </c>
      <c r="E17" s="127">
        <v>0</v>
      </c>
      <c r="F17" s="127">
        <v>0</v>
      </c>
      <c r="G17" s="127">
        <v>0</v>
      </c>
      <c r="H17" s="127">
        <v>0</v>
      </c>
      <c r="I17" s="127">
        <v>0</v>
      </c>
      <c r="J17" s="127">
        <v>0</v>
      </c>
      <c r="K17" s="127">
        <v>0</v>
      </c>
      <c r="L17" s="127">
        <v>0</v>
      </c>
    </row>
    <row r="18" spans="1:12">
      <c r="A18" s="127">
        <v>7</v>
      </c>
      <c r="B18" s="228" t="s">
        <v>700</v>
      </c>
      <c r="C18" s="127">
        <v>0</v>
      </c>
      <c r="D18" s="127">
        <v>0</v>
      </c>
      <c r="E18" s="127">
        <v>0</v>
      </c>
      <c r="F18" s="127">
        <v>0</v>
      </c>
      <c r="G18" s="127">
        <v>0</v>
      </c>
      <c r="H18" s="127">
        <v>0</v>
      </c>
      <c r="I18" s="127">
        <v>0</v>
      </c>
      <c r="J18" s="127">
        <v>0</v>
      </c>
      <c r="K18" s="127">
        <v>0</v>
      </c>
      <c r="L18" s="127">
        <v>0</v>
      </c>
    </row>
    <row r="19" spans="1:12">
      <c r="A19" s="127">
        <v>8</v>
      </c>
      <c r="B19" s="228" t="s">
        <v>701</v>
      </c>
      <c r="C19" s="127">
        <v>0</v>
      </c>
      <c r="D19" s="127">
        <v>0</v>
      </c>
      <c r="E19" s="127">
        <v>0</v>
      </c>
      <c r="F19" s="127">
        <v>0</v>
      </c>
      <c r="G19" s="127">
        <v>0</v>
      </c>
      <c r="H19" s="127">
        <v>0</v>
      </c>
      <c r="I19" s="127">
        <v>0</v>
      </c>
      <c r="J19" s="127">
        <v>0</v>
      </c>
      <c r="K19" s="127">
        <v>0</v>
      </c>
      <c r="L19" s="127">
        <v>0</v>
      </c>
    </row>
    <row r="20" spans="1:12">
      <c r="A20" s="127">
        <v>9</v>
      </c>
      <c r="B20" s="228" t="s">
        <v>702</v>
      </c>
      <c r="C20" s="127">
        <v>0</v>
      </c>
      <c r="D20" s="127">
        <v>0</v>
      </c>
      <c r="E20" s="127">
        <v>0</v>
      </c>
      <c r="F20" s="127">
        <v>0</v>
      </c>
      <c r="G20" s="127">
        <v>0</v>
      </c>
      <c r="H20" s="127">
        <v>0</v>
      </c>
      <c r="I20" s="127">
        <v>0</v>
      </c>
      <c r="J20" s="127">
        <v>0</v>
      </c>
      <c r="K20" s="127">
        <v>0</v>
      </c>
      <c r="L20" s="127">
        <v>0</v>
      </c>
    </row>
    <row r="21" spans="1:12">
      <c r="A21" s="127">
        <v>10</v>
      </c>
      <c r="B21" s="228" t="s">
        <v>703</v>
      </c>
      <c r="C21" s="127">
        <v>0</v>
      </c>
      <c r="D21" s="127">
        <v>0</v>
      </c>
      <c r="E21" s="127">
        <v>0</v>
      </c>
      <c r="F21" s="127">
        <v>0</v>
      </c>
      <c r="G21" s="127">
        <v>0</v>
      </c>
      <c r="H21" s="127">
        <v>0</v>
      </c>
      <c r="I21" s="127">
        <v>0</v>
      </c>
      <c r="J21" s="127">
        <v>0</v>
      </c>
      <c r="K21" s="127">
        <v>0</v>
      </c>
      <c r="L21" s="127">
        <v>0</v>
      </c>
    </row>
    <row r="22" spans="1:12">
      <c r="A22" s="127">
        <v>11</v>
      </c>
      <c r="B22" s="228" t="s">
        <v>704</v>
      </c>
      <c r="C22" s="127">
        <v>0</v>
      </c>
      <c r="D22" s="127">
        <v>0</v>
      </c>
      <c r="E22" s="127">
        <v>0</v>
      </c>
      <c r="F22" s="127">
        <v>0</v>
      </c>
      <c r="G22" s="127">
        <v>0</v>
      </c>
      <c r="H22" s="127">
        <v>0</v>
      </c>
      <c r="I22" s="127">
        <v>0</v>
      </c>
      <c r="J22" s="127">
        <v>0</v>
      </c>
      <c r="K22" s="127">
        <v>0</v>
      </c>
      <c r="L22" s="127">
        <v>0</v>
      </c>
    </row>
    <row r="23" spans="1:12">
      <c r="A23" s="127">
        <v>12</v>
      </c>
      <c r="B23" s="228" t="s">
        <v>705</v>
      </c>
      <c r="C23" s="127">
        <v>0</v>
      </c>
      <c r="D23" s="127">
        <v>0</v>
      </c>
      <c r="E23" s="127">
        <v>0</v>
      </c>
      <c r="F23" s="127">
        <v>0</v>
      </c>
      <c r="G23" s="127">
        <v>0</v>
      </c>
      <c r="H23" s="127">
        <v>0</v>
      </c>
      <c r="I23" s="127">
        <v>0</v>
      </c>
      <c r="J23" s="127">
        <v>0</v>
      </c>
      <c r="K23" s="127">
        <v>0</v>
      </c>
      <c r="L23" s="127">
        <v>0</v>
      </c>
    </row>
    <row r="24" spans="1:12">
      <c r="A24" s="127">
        <v>13</v>
      </c>
      <c r="B24" s="228" t="s">
        <v>706</v>
      </c>
      <c r="C24" s="127">
        <v>0</v>
      </c>
      <c r="D24" s="127">
        <v>0</v>
      </c>
      <c r="E24" s="127">
        <v>0</v>
      </c>
      <c r="F24" s="127">
        <v>0</v>
      </c>
      <c r="G24" s="127">
        <v>0</v>
      </c>
      <c r="H24" s="127">
        <v>0</v>
      </c>
      <c r="I24" s="127">
        <v>0</v>
      </c>
      <c r="J24" s="127">
        <v>0</v>
      </c>
      <c r="K24" s="127">
        <v>0</v>
      </c>
      <c r="L24" s="127">
        <v>0</v>
      </c>
    </row>
    <row r="25" spans="1:12">
      <c r="A25" s="127">
        <v>14</v>
      </c>
      <c r="B25" s="228" t="s">
        <v>707</v>
      </c>
      <c r="C25" s="127">
        <v>0</v>
      </c>
      <c r="D25" s="127">
        <v>0</v>
      </c>
      <c r="E25" s="127">
        <v>0</v>
      </c>
      <c r="F25" s="127">
        <v>0</v>
      </c>
      <c r="G25" s="127">
        <v>0</v>
      </c>
      <c r="H25" s="127">
        <v>0</v>
      </c>
      <c r="I25" s="127">
        <v>0</v>
      </c>
      <c r="J25" s="127">
        <v>0</v>
      </c>
      <c r="K25" s="127">
        <v>0</v>
      </c>
      <c r="L25" s="127">
        <v>0</v>
      </c>
    </row>
    <row r="26" spans="1:12">
      <c r="A26" s="127">
        <v>15</v>
      </c>
      <c r="B26" s="228" t="s">
        <v>708</v>
      </c>
      <c r="C26" s="127">
        <v>0</v>
      </c>
      <c r="D26" s="127">
        <v>0</v>
      </c>
      <c r="E26" s="127">
        <v>0</v>
      </c>
      <c r="F26" s="127">
        <v>0</v>
      </c>
      <c r="G26" s="127">
        <v>0</v>
      </c>
      <c r="H26" s="127">
        <v>0</v>
      </c>
      <c r="I26" s="127">
        <v>0</v>
      </c>
      <c r="J26" s="127">
        <v>0</v>
      </c>
      <c r="K26" s="127">
        <v>0</v>
      </c>
      <c r="L26" s="127">
        <v>0</v>
      </c>
    </row>
    <row r="27" spans="1:12">
      <c r="A27" s="127">
        <v>16</v>
      </c>
      <c r="B27" s="230" t="s">
        <v>709</v>
      </c>
      <c r="C27" s="127">
        <v>0</v>
      </c>
      <c r="D27" s="127">
        <v>0</v>
      </c>
      <c r="E27" s="127">
        <v>0</v>
      </c>
      <c r="F27" s="127">
        <v>0</v>
      </c>
      <c r="G27" s="127">
        <v>0</v>
      </c>
      <c r="H27" s="127">
        <v>0</v>
      </c>
      <c r="I27" s="127">
        <v>0</v>
      </c>
      <c r="J27" s="127">
        <v>0</v>
      </c>
      <c r="K27" s="127">
        <v>0</v>
      </c>
      <c r="L27" s="127">
        <v>0</v>
      </c>
    </row>
    <row r="28" spans="1:12">
      <c r="A28" s="127">
        <v>17</v>
      </c>
      <c r="B28" s="230" t="s">
        <v>710</v>
      </c>
      <c r="C28" s="127">
        <v>0</v>
      </c>
      <c r="D28" s="127">
        <v>0</v>
      </c>
      <c r="E28" s="127">
        <v>0</v>
      </c>
      <c r="F28" s="127">
        <v>0</v>
      </c>
      <c r="G28" s="127">
        <v>0</v>
      </c>
      <c r="H28" s="127">
        <v>0</v>
      </c>
      <c r="I28" s="127">
        <v>0</v>
      </c>
      <c r="J28" s="127">
        <v>0</v>
      </c>
      <c r="K28" s="127">
        <v>0</v>
      </c>
      <c r="L28" s="127">
        <v>0</v>
      </c>
    </row>
    <row r="29" spans="1:12">
      <c r="A29" s="127">
        <v>18</v>
      </c>
      <c r="B29" s="230" t="s">
        <v>711</v>
      </c>
      <c r="C29" s="127">
        <v>0</v>
      </c>
      <c r="D29" s="127">
        <v>0</v>
      </c>
      <c r="E29" s="127">
        <v>0</v>
      </c>
      <c r="F29" s="127">
        <v>0</v>
      </c>
      <c r="G29" s="127">
        <v>0</v>
      </c>
      <c r="H29" s="127">
        <v>0</v>
      </c>
      <c r="I29" s="127">
        <v>0</v>
      </c>
      <c r="J29" s="127">
        <v>0</v>
      </c>
      <c r="K29" s="127">
        <v>0</v>
      </c>
      <c r="L29" s="127">
        <v>0</v>
      </c>
    </row>
    <row r="30" spans="1:12">
      <c r="A30" s="127">
        <v>19</v>
      </c>
      <c r="B30" s="230" t="s">
        <v>712</v>
      </c>
      <c r="C30" s="127">
        <v>0</v>
      </c>
      <c r="D30" s="127">
        <v>0</v>
      </c>
      <c r="E30" s="127">
        <v>0</v>
      </c>
      <c r="F30" s="127">
        <v>0</v>
      </c>
      <c r="G30" s="127">
        <v>0</v>
      </c>
      <c r="H30" s="127">
        <v>0</v>
      </c>
      <c r="I30" s="127">
        <v>0</v>
      </c>
      <c r="J30" s="127">
        <v>0</v>
      </c>
      <c r="K30" s="127">
        <v>0</v>
      </c>
      <c r="L30" s="127">
        <v>0</v>
      </c>
    </row>
    <row r="31" spans="1:12">
      <c r="A31" s="127">
        <v>20</v>
      </c>
      <c r="B31" s="230" t="s">
        <v>713</v>
      </c>
      <c r="C31" s="127">
        <v>0</v>
      </c>
      <c r="D31" s="127">
        <v>0</v>
      </c>
      <c r="E31" s="127">
        <v>0</v>
      </c>
      <c r="F31" s="127">
        <v>0</v>
      </c>
      <c r="G31" s="127">
        <v>0</v>
      </c>
      <c r="H31" s="127">
        <v>0</v>
      </c>
      <c r="I31" s="127">
        <v>0</v>
      </c>
      <c r="J31" s="127">
        <v>0</v>
      </c>
      <c r="K31" s="127">
        <v>0</v>
      </c>
      <c r="L31" s="127">
        <v>0</v>
      </c>
    </row>
    <row r="32" spans="1:12">
      <c r="A32" s="127">
        <v>21</v>
      </c>
      <c r="B32" s="230" t="s">
        <v>714</v>
      </c>
      <c r="C32" s="127">
        <v>0</v>
      </c>
      <c r="D32" s="127">
        <v>0</v>
      </c>
      <c r="E32" s="127">
        <v>0</v>
      </c>
      <c r="F32" s="127">
        <v>0</v>
      </c>
      <c r="G32" s="127">
        <v>0</v>
      </c>
      <c r="H32" s="127">
        <v>0</v>
      </c>
      <c r="I32" s="127">
        <v>0</v>
      </c>
      <c r="J32" s="127">
        <v>0</v>
      </c>
      <c r="K32" s="127">
        <v>0</v>
      </c>
      <c r="L32" s="127">
        <v>0</v>
      </c>
    </row>
    <row r="33" spans="1:12">
      <c r="A33" s="127">
        <v>22</v>
      </c>
      <c r="B33" s="230" t="s">
        <v>715</v>
      </c>
      <c r="C33" s="127">
        <v>0</v>
      </c>
      <c r="D33" s="127">
        <v>0</v>
      </c>
      <c r="E33" s="127">
        <v>0</v>
      </c>
      <c r="F33" s="127">
        <v>0</v>
      </c>
      <c r="G33" s="127">
        <v>0</v>
      </c>
      <c r="H33" s="127">
        <v>0</v>
      </c>
      <c r="I33" s="127">
        <v>0</v>
      </c>
      <c r="J33" s="127">
        <v>0</v>
      </c>
      <c r="K33" s="127">
        <v>0</v>
      </c>
      <c r="L33" s="127">
        <v>0</v>
      </c>
    </row>
    <row r="34" spans="1:12">
      <c r="A34" s="127">
        <v>23</v>
      </c>
      <c r="B34" s="230" t="s">
        <v>716</v>
      </c>
      <c r="C34" s="127">
        <v>0</v>
      </c>
      <c r="D34" s="127">
        <v>0</v>
      </c>
      <c r="E34" s="127">
        <v>0</v>
      </c>
      <c r="F34" s="127">
        <v>0</v>
      </c>
      <c r="G34" s="127">
        <v>0</v>
      </c>
      <c r="H34" s="127">
        <v>0</v>
      </c>
      <c r="I34" s="127">
        <v>0</v>
      </c>
      <c r="J34" s="127">
        <v>0</v>
      </c>
      <c r="K34" s="127">
        <v>0</v>
      </c>
      <c r="L34" s="127">
        <v>0</v>
      </c>
    </row>
    <row r="35" spans="1:12">
      <c r="A35" s="127">
        <v>24</v>
      </c>
      <c r="B35" s="230" t="s">
        <v>717</v>
      </c>
      <c r="C35" s="127">
        <v>0</v>
      </c>
      <c r="D35" s="127">
        <v>0</v>
      </c>
      <c r="E35" s="127">
        <v>0</v>
      </c>
      <c r="F35" s="127">
        <v>0</v>
      </c>
      <c r="G35" s="127">
        <v>0</v>
      </c>
      <c r="H35" s="127">
        <v>0</v>
      </c>
      <c r="I35" s="127">
        <v>0</v>
      </c>
      <c r="J35" s="127">
        <v>0</v>
      </c>
      <c r="K35" s="127">
        <v>0</v>
      </c>
      <c r="L35" s="127">
        <v>0</v>
      </c>
    </row>
    <row r="36" spans="1:12">
      <c r="A36" s="127">
        <v>25</v>
      </c>
      <c r="B36" s="230" t="s">
        <v>718</v>
      </c>
      <c r="C36" s="127">
        <v>0</v>
      </c>
      <c r="D36" s="127">
        <v>0</v>
      </c>
      <c r="E36" s="127">
        <v>0</v>
      </c>
      <c r="F36" s="127">
        <v>0</v>
      </c>
      <c r="G36" s="127">
        <v>0</v>
      </c>
      <c r="H36" s="127">
        <v>0</v>
      </c>
      <c r="I36" s="127">
        <v>0</v>
      </c>
      <c r="J36" s="127">
        <v>0</v>
      </c>
      <c r="K36" s="127">
        <v>0</v>
      </c>
      <c r="L36" s="127">
        <v>0</v>
      </c>
    </row>
    <row r="37" spans="1:12">
      <c r="A37" s="127">
        <v>26</v>
      </c>
      <c r="B37" s="230" t="s">
        <v>719</v>
      </c>
      <c r="C37" s="127">
        <v>0</v>
      </c>
      <c r="D37" s="127">
        <v>0</v>
      </c>
      <c r="E37" s="127">
        <v>0</v>
      </c>
      <c r="F37" s="127">
        <v>0</v>
      </c>
      <c r="G37" s="127">
        <v>0</v>
      </c>
      <c r="H37" s="127">
        <v>0</v>
      </c>
      <c r="I37" s="127">
        <v>0</v>
      </c>
      <c r="J37" s="127">
        <v>0</v>
      </c>
      <c r="K37" s="127">
        <v>0</v>
      </c>
      <c r="L37" s="127">
        <v>0</v>
      </c>
    </row>
    <row r="38" spans="1:12">
      <c r="A38" s="127">
        <v>27</v>
      </c>
      <c r="B38" s="230" t="s">
        <v>720</v>
      </c>
      <c r="C38" s="127">
        <v>0</v>
      </c>
      <c r="D38" s="127">
        <v>0</v>
      </c>
      <c r="E38" s="127">
        <v>0</v>
      </c>
      <c r="F38" s="127">
        <v>0</v>
      </c>
      <c r="G38" s="127">
        <v>0</v>
      </c>
      <c r="H38" s="127">
        <v>0</v>
      </c>
      <c r="I38" s="127">
        <v>0</v>
      </c>
      <c r="J38" s="127">
        <v>0</v>
      </c>
      <c r="K38" s="127">
        <v>0</v>
      </c>
      <c r="L38" s="127">
        <v>0</v>
      </c>
    </row>
    <row r="39" spans="1:12">
      <c r="A39" s="127">
        <v>28</v>
      </c>
      <c r="B39" s="230" t="s">
        <v>721</v>
      </c>
      <c r="C39" s="127">
        <v>0</v>
      </c>
      <c r="D39" s="127">
        <v>0</v>
      </c>
      <c r="E39" s="127">
        <v>0</v>
      </c>
      <c r="F39" s="127">
        <v>0</v>
      </c>
      <c r="G39" s="127">
        <v>0</v>
      </c>
      <c r="H39" s="127">
        <v>0</v>
      </c>
      <c r="I39" s="127">
        <v>0</v>
      </c>
      <c r="J39" s="127">
        <v>0</v>
      </c>
      <c r="K39" s="127">
        <v>0</v>
      </c>
      <c r="L39" s="127">
        <v>0</v>
      </c>
    </row>
    <row r="40" spans="1:12">
      <c r="A40" s="127">
        <v>29</v>
      </c>
      <c r="B40" s="230" t="s">
        <v>722</v>
      </c>
      <c r="C40" s="127">
        <v>0</v>
      </c>
      <c r="D40" s="127">
        <v>0</v>
      </c>
      <c r="E40" s="127">
        <v>0</v>
      </c>
      <c r="F40" s="127">
        <v>0</v>
      </c>
      <c r="G40" s="127">
        <v>0</v>
      </c>
      <c r="H40" s="127">
        <v>0</v>
      </c>
      <c r="I40" s="127">
        <v>0</v>
      </c>
      <c r="J40" s="127">
        <v>0</v>
      </c>
      <c r="K40" s="127">
        <v>0</v>
      </c>
      <c r="L40" s="127">
        <v>0</v>
      </c>
    </row>
    <row r="41" spans="1:12">
      <c r="A41" s="127">
        <v>30</v>
      </c>
      <c r="B41" s="230" t="s">
        <v>723</v>
      </c>
      <c r="C41" s="127">
        <v>0</v>
      </c>
      <c r="D41" s="127">
        <v>0</v>
      </c>
      <c r="E41" s="127">
        <v>0</v>
      </c>
      <c r="F41" s="127">
        <v>0</v>
      </c>
      <c r="G41" s="127">
        <v>0</v>
      </c>
      <c r="H41" s="127">
        <v>0</v>
      </c>
      <c r="I41" s="127">
        <v>0</v>
      </c>
      <c r="J41" s="127">
        <v>0</v>
      </c>
      <c r="K41" s="127">
        <v>0</v>
      </c>
      <c r="L41" s="127">
        <v>0</v>
      </c>
    </row>
    <row r="42" spans="1:12">
      <c r="A42" s="437" t="s">
        <v>18</v>
      </c>
      <c r="B42" s="438"/>
      <c r="C42" s="749">
        <f t="shared" ref="C42:L42" si="0">SUM(C12:C41)</f>
        <v>0</v>
      </c>
      <c r="D42" s="749">
        <f t="shared" si="0"/>
        <v>0</v>
      </c>
      <c r="E42" s="749">
        <f t="shared" si="0"/>
        <v>0</v>
      </c>
      <c r="F42" s="749">
        <f t="shared" si="0"/>
        <v>0</v>
      </c>
      <c r="G42" s="749">
        <f t="shared" si="0"/>
        <v>0</v>
      </c>
      <c r="H42" s="749">
        <f t="shared" si="0"/>
        <v>0</v>
      </c>
      <c r="I42" s="749">
        <f t="shared" si="0"/>
        <v>0</v>
      </c>
      <c r="J42" s="749">
        <f t="shared" si="0"/>
        <v>0</v>
      </c>
      <c r="K42" s="749">
        <f t="shared" si="0"/>
        <v>0</v>
      </c>
      <c r="L42" s="749">
        <f t="shared" si="0"/>
        <v>0</v>
      </c>
    </row>
    <row r="43" spans="1:12">
      <c r="A43" s="76"/>
      <c r="B43" s="96"/>
      <c r="C43" s="96"/>
      <c r="D43" s="657"/>
      <c r="E43" s="657"/>
      <c r="F43" s="657"/>
      <c r="G43" s="657"/>
      <c r="H43" s="657"/>
      <c r="I43" s="657"/>
      <c r="J43" s="657"/>
    </row>
    <row r="44" spans="1:12">
      <c r="A44" s="76"/>
      <c r="B44" s="96"/>
      <c r="C44" s="96"/>
      <c r="D44" s="657"/>
      <c r="E44" s="657"/>
      <c r="F44" s="657"/>
      <c r="G44" s="657"/>
      <c r="H44" s="657"/>
      <c r="I44" s="657"/>
      <c r="J44" s="657"/>
    </row>
    <row r="45" spans="1:12">
      <c r="A45" s="76"/>
      <c r="B45" s="96"/>
      <c r="C45" s="96"/>
      <c r="D45" s="657"/>
      <c r="E45" s="657"/>
      <c r="F45" s="657"/>
      <c r="G45" s="657"/>
      <c r="H45" s="657"/>
      <c r="I45" s="657"/>
      <c r="J45" s="657"/>
    </row>
    <row r="46" spans="1:12" ht="15.75" customHeight="1">
      <c r="A46" s="79" t="s">
        <v>11</v>
      </c>
      <c r="B46" s="79"/>
      <c r="C46" s="79"/>
      <c r="D46" s="79"/>
      <c r="E46" s="79"/>
      <c r="F46" s="79"/>
      <c r="G46" s="79"/>
      <c r="I46" s="1282" t="s">
        <v>12</v>
      </c>
      <c r="J46" s="1282"/>
    </row>
    <row r="47" spans="1:12" ht="12.75" customHeight="1">
      <c r="A47" s="1283" t="s">
        <v>731</v>
      </c>
      <c r="B47" s="1283"/>
      <c r="C47" s="1283"/>
      <c r="D47" s="1283"/>
      <c r="E47" s="1283"/>
      <c r="F47" s="1283"/>
      <c r="G47" s="1283"/>
      <c r="H47" s="1283"/>
      <c r="I47" s="1283"/>
      <c r="J47" s="1283"/>
    </row>
    <row r="48" spans="1:12" ht="12.75" customHeight="1">
      <c r="A48" s="658"/>
      <c r="B48" s="658"/>
      <c r="C48" s="658"/>
      <c r="D48" s="658"/>
      <c r="E48" s="658"/>
      <c r="F48" s="658"/>
      <c r="G48" s="658"/>
      <c r="H48" s="1282" t="s">
        <v>86</v>
      </c>
      <c r="I48" s="1282"/>
      <c r="J48" s="1282"/>
      <c r="K48" s="1282"/>
    </row>
    <row r="49" spans="1:10">
      <c r="A49" s="79"/>
      <c r="B49" s="79"/>
      <c r="C49" s="79"/>
      <c r="E49" s="79"/>
      <c r="H49" s="1284" t="s">
        <v>83</v>
      </c>
      <c r="I49" s="1284"/>
      <c r="J49" s="1284"/>
    </row>
    <row r="53" spans="1:10">
      <c r="A53" s="1280"/>
      <c r="B53" s="1280"/>
      <c r="C53" s="1280"/>
      <c r="D53" s="1280"/>
      <c r="E53" s="1280"/>
      <c r="F53" s="1280"/>
      <c r="G53" s="1280"/>
      <c r="H53" s="1280"/>
      <c r="I53" s="1280"/>
      <c r="J53" s="1280"/>
    </row>
    <row r="55" spans="1:10">
      <c r="A55" s="1280"/>
      <c r="B55" s="1280"/>
      <c r="C55" s="1280"/>
      <c r="D55" s="1280"/>
      <c r="E55" s="1280"/>
      <c r="F55" s="1280"/>
      <c r="G55" s="1280"/>
      <c r="H55" s="1280"/>
      <c r="I55" s="1280"/>
      <c r="J55" s="1280"/>
    </row>
  </sheetData>
  <mergeCells count="19">
    <mergeCell ref="E1:I1"/>
    <mergeCell ref="A2:J2"/>
    <mergeCell ref="A3:J3"/>
    <mergeCell ref="A5:L5"/>
    <mergeCell ref="A8:B8"/>
    <mergeCell ref="H8:J8"/>
    <mergeCell ref="A55:J55"/>
    <mergeCell ref="K9:L9"/>
    <mergeCell ref="I46:J46"/>
    <mergeCell ref="A47:J47"/>
    <mergeCell ref="H48:K48"/>
    <mergeCell ref="H49:J49"/>
    <mergeCell ref="A53:J53"/>
    <mergeCell ref="A9:A10"/>
    <mergeCell ref="B9:B10"/>
    <mergeCell ref="C9:D9"/>
    <mergeCell ref="E9:F9"/>
    <mergeCell ref="G9:H9"/>
    <mergeCell ref="I9:J9"/>
  </mergeCells>
  <printOptions horizontalCentered="1"/>
  <pageMargins left="0.70866141732283472" right="0.70866141732283472" top="0.23622047244094491" bottom="0" header="0.31496062992125984" footer="0.31496062992125984"/>
  <pageSetup paperSize="9" scale="87" orientation="landscape" r:id="rId1"/>
  <drawing r:id="rId2"/>
</worksheet>
</file>

<file path=xl/worksheets/sheet7.xml><?xml version="1.0" encoding="utf-8"?>
<worksheet xmlns="http://schemas.openxmlformats.org/spreadsheetml/2006/main" xmlns:r="http://schemas.openxmlformats.org/officeDocument/2006/relationships">
  <sheetPr>
    <pageSetUpPr fitToPage="1"/>
  </sheetPr>
  <dimension ref="C1:J48"/>
  <sheetViews>
    <sheetView topLeftCell="A25" zoomScaleSheetLayoutView="100" workbookViewId="0">
      <selection activeCell="F45" sqref="F45"/>
    </sheetView>
  </sheetViews>
  <sheetFormatPr defaultRowHeight="12.75"/>
  <cols>
    <col min="3" max="3" width="6.85546875" customWidth="1"/>
    <col min="4" max="4" width="16.7109375" customWidth="1"/>
    <col min="5" max="5" width="17.28515625" customWidth="1"/>
    <col min="6" max="6" width="21" customWidth="1"/>
    <col min="7" max="7" width="21.140625" customWidth="1"/>
    <col min="8" max="8" width="20.7109375" customWidth="1"/>
    <col min="9" max="9" width="23.5703125" customWidth="1"/>
    <col min="10" max="10" width="22.7109375" customWidth="1"/>
  </cols>
  <sheetData>
    <row r="1" spans="3:10" ht="18">
      <c r="C1" s="1018" t="s">
        <v>0</v>
      </c>
      <c r="D1" s="1018"/>
      <c r="E1" s="1018"/>
      <c r="F1" s="1018"/>
      <c r="G1" s="1018"/>
      <c r="H1" s="1018"/>
      <c r="I1" s="1018"/>
      <c r="J1" s="146" t="s">
        <v>279</v>
      </c>
    </row>
    <row r="2" spans="3:10" ht="21">
      <c r="C2" s="1019" t="s">
        <v>822</v>
      </c>
      <c r="D2" s="1019"/>
      <c r="E2" s="1019"/>
      <c r="F2" s="1019"/>
      <c r="G2" s="1019"/>
      <c r="H2" s="1019"/>
      <c r="I2" s="1019"/>
      <c r="J2" s="1019"/>
    </row>
    <row r="3" spans="3:10" ht="15">
      <c r="C3" s="148"/>
      <c r="D3" s="148"/>
    </row>
    <row r="4" spans="3:10" ht="18" customHeight="1">
      <c r="C4" s="1020" t="s">
        <v>827</v>
      </c>
      <c r="D4" s="1020"/>
      <c r="E4" s="1020"/>
      <c r="F4" s="1020"/>
      <c r="G4" s="1020"/>
      <c r="H4" s="1020"/>
      <c r="I4" s="1020"/>
      <c r="J4" s="1020"/>
    </row>
    <row r="5" spans="3:10" ht="15">
      <c r="C5" s="739" t="s">
        <v>743</v>
      </c>
      <c r="D5" s="739"/>
      <c r="E5" s="233"/>
      <c r="F5" s="233"/>
      <c r="G5" s="233"/>
      <c r="H5" s="233"/>
      <c r="I5" s="233"/>
      <c r="J5" s="233"/>
    </row>
    <row r="6" spans="3:10" ht="15">
      <c r="C6" s="739"/>
      <c r="D6" s="739"/>
      <c r="E6" s="233"/>
      <c r="F6" s="233"/>
      <c r="G6" s="233"/>
      <c r="H6" s="233"/>
      <c r="I6" s="1021" t="s">
        <v>977</v>
      </c>
      <c r="J6" s="1021"/>
    </row>
    <row r="7" spans="3:10" ht="59.25" customHeight="1">
      <c r="C7" s="740" t="s">
        <v>2</v>
      </c>
      <c r="D7" s="740" t="s">
        <v>3</v>
      </c>
      <c r="E7" s="740" t="s">
        <v>280</v>
      </c>
      <c r="F7" s="740" t="s">
        <v>281</v>
      </c>
      <c r="G7" s="740" t="s">
        <v>282</v>
      </c>
      <c r="H7" s="740" t="s">
        <v>283</v>
      </c>
      <c r="I7" s="740" t="s">
        <v>284</v>
      </c>
      <c r="J7" s="740" t="s">
        <v>285</v>
      </c>
    </row>
    <row r="8" spans="3:10" s="146" customFormat="1" ht="15">
      <c r="C8" s="741" t="s">
        <v>286</v>
      </c>
      <c r="D8" s="741" t="s">
        <v>287</v>
      </c>
      <c r="E8" s="741" t="s">
        <v>288</v>
      </c>
      <c r="F8" s="741" t="s">
        <v>289</v>
      </c>
      <c r="G8" s="741" t="s">
        <v>290</v>
      </c>
      <c r="H8" s="741" t="s">
        <v>291</v>
      </c>
      <c r="I8" s="741" t="s">
        <v>292</v>
      </c>
      <c r="J8" s="741" t="s">
        <v>293</v>
      </c>
    </row>
    <row r="9" spans="3:10" s="747" customFormat="1" ht="15">
      <c r="C9" s="742">
        <v>1</v>
      </c>
      <c r="D9" s="728" t="s">
        <v>694</v>
      </c>
      <c r="E9" s="314">
        <v>902</v>
      </c>
      <c r="F9" s="314">
        <v>222</v>
      </c>
      <c r="G9" s="743">
        <v>536</v>
      </c>
      <c r="H9" s="314">
        <f>E9+F9+G9</f>
        <v>1660</v>
      </c>
      <c r="I9" s="314">
        <f>H9</f>
        <v>1660</v>
      </c>
      <c r="J9" s="314"/>
    </row>
    <row r="10" spans="3:10" s="747" customFormat="1" ht="15">
      <c r="C10" s="742">
        <v>2</v>
      </c>
      <c r="D10" s="728" t="s">
        <v>695</v>
      </c>
      <c r="E10" s="314">
        <v>1517</v>
      </c>
      <c r="F10" s="314">
        <v>715</v>
      </c>
      <c r="G10" s="743">
        <v>675</v>
      </c>
      <c r="H10" s="314">
        <f t="shared" ref="H10:H38" si="0">E10+F10+G10</f>
        <v>2907</v>
      </c>
      <c r="I10" s="314">
        <f t="shared" ref="I10:I38" si="1">H10</f>
        <v>2907</v>
      </c>
      <c r="J10" s="314"/>
    </row>
    <row r="11" spans="3:10" s="747" customFormat="1" ht="15">
      <c r="C11" s="742">
        <v>3</v>
      </c>
      <c r="D11" s="728" t="s">
        <v>696</v>
      </c>
      <c r="E11" s="314">
        <v>944</v>
      </c>
      <c r="F11" s="314">
        <v>260</v>
      </c>
      <c r="G11" s="743">
        <v>620</v>
      </c>
      <c r="H11" s="314">
        <f t="shared" si="0"/>
        <v>1824</v>
      </c>
      <c r="I11" s="314">
        <f t="shared" si="1"/>
        <v>1824</v>
      </c>
      <c r="J11" s="314"/>
    </row>
    <row r="12" spans="3:10" s="747" customFormat="1" ht="15">
      <c r="C12" s="742">
        <v>4</v>
      </c>
      <c r="D12" s="728" t="s">
        <v>697</v>
      </c>
      <c r="E12" s="314">
        <v>1087</v>
      </c>
      <c r="F12" s="314">
        <v>290</v>
      </c>
      <c r="G12" s="743">
        <v>550</v>
      </c>
      <c r="H12" s="314">
        <f t="shared" si="0"/>
        <v>1927</v>
      </c>
      <c r="I12" s="314">
        <f t="shared" si="1"/>
        <v>1927</v>
      </c>
      <c r="J12" s="314"/>
    </row>
    <row r="13" spans="3:10" s="747" customFormat="1" ht="15">
      <c r="C13" s="742">
        <v>5</v>
      </c>
      <c r="D13" s="728" t="s">
        <v>698</v>
      </c>
      <c r="E13" s="314">
        <v>1290</v>
      </c>
      <c r="F13" s="314">
        <v>296</v>
      </c>
      <c r="G13" s="743">
        <v>841</v>
      </c>
      <c r="H13" s="314">
        <f t="shared" si="0"/>
        <v>2427</v>
      </c>
      <c r="I13" s="314">
        <f t="shared" si="1"/>
        <v>2427</v>
      </c>
      <c r="J13" s="314"/>
    </row>
    <row r="14" spans="3:10" s="747" customFormat="1" ht="15">
      <c r="C14" s="742">
        <v>6</v>
      </c>
      <c r="D14" s="728" t="s">
        <v>699</v>
      </c>
      <c r="E14" s="314">
        <v>494</v>
      </c>
      <c r="F14" s="314">
        <v>39</v>
      </c>
      <c r="G14" s="743">
        <v>274</v>
      </c>
      <c r="H14" s="314">
        <f t="shared" si="0"/>
        <v>807</v>
      </c>
      <c r="I14" s="314">
        <f t="shared" si="1"/>
        <v>807</v>
      </c>
      <c r="J14" s="498"/>
    </row>
    <row r="15" spans="3:10" s="747" customFormat="1" ht="15">
      <c r="C15" s="742">
        <v>7</v>
      </c>
      <c r="D15" s="728" t="s">
        <v>700</v>
      </c>
      <c r="E15" s="314">
        <v>1364</v>
      </c>
      <c r="F15" s="314">
        <v>354</v>
      </c>
      <c r="G15" s="743">
        <v>686</v>
      </c>
      <c r="H15" s="314">
        <f t="shared" si="0"/>
        <v>2404</v>
      </c>
      <c r="I15" s="314">
        <f t="shared" si="1"/>
        <v>2404</v>
      </c>
      <c r="J15" s="314"/>
    </row>
    <row r="16" spans="3:10" s="747" customFormat="1" ht="15">
      <c r="C16" s="742">
        <v>8</v>
      </c>
      <c r="D16" s="728" t="s">
        <v>701</v>
      </c>
      <c r="E16" s="314">
        <v>343</v>
      </c>
      <c r="F16" s="314">
        <v>58</v>
      </c>
      <c r="G16" s="743">
        <v>197</v>
      </c>
      <c r="H16" s="314">
        <f t="shared" si="0"/>
        <v>598</v>
      </c>
      <c r="I16" s="314">
        <f t="shared" si="1"/>
        <v>598</v>
      </c>
      <c r="J16" s="314"/>
    </row>
    <row r="17" spans="3:10" s="747" customFormat="1" ht="15">
      <c r="C17" s="742">
        <v>9</v>
      </c>
      <c r="D17" s="728" t="s">
        <v>702</v>
      </c>
      <c r="E17" s="314">
        <v>816</v>
      </c>
      <c r="F17" s="314">
        <v>213</v>
      </c>
      <c r="G17" s="743">
        <v>528</v>
      </c>
      <c r="H17" s="314">
        <f t="shared" si="0"/>
        <v>1557</v>
      </c>
      <c r="I17" s="314">
        <f t="shared" si="1"/>
        <v>1557</v>
      </c>
      <c r="J17" s="498"/>
    </row>
    <row r="18" spans="3:10" s="747" customFormat="1" ht="15">
      <c r="C18" s="742">
        <v>10</v>
      </c>
      <c r="D18" s="728" t="s">
        <v>703</v>
      </c>
      <c r="E18" s="314">
        <v>852</v>
      </c>
      <c r="F18" s="314">
        <v>53</v>
      </c>
      <c r="G18" s="743">
        <v>511</v>
      </c>
      <c r="H18" s="314">
        <f t="shared" si="0"/>
        <v>1416</v>
      </c>
      <c r="I18" s="314">
        <f t="shared" si="1"/>
        <v>1416</v>
      </c>
      <c r="J18" s="314"/>
    </row>
    <row r="19" spans="3:10" s="747" customFormat="1" ht="15">
      <c r="C19" s="742">
        <v>11</v>
      </c>
      <c r="D19" s="728" t="s">
        <v>704</v>
      </c>
      <c r="E19" s="314">
        <v>2186</v>
      </c>
      <c r="F19" s="314">
        <v>325</v>
      </c>
      <c r="G19" s="743">
        <v>1083</v>
      </c>
      <c r="H19" s="314">
        <f t="shared" si="0"/>
        <v>3594</v>
      </c>
      <c r="I19" s="314">
        <f t="shared" si="1"/>
        <v>3594</v>
      </c>
      <c r="J19" s="314"/>
    </row>
    <row r="20" spans="3:10" s="747" customFormat="1" ht="13.5" customHeight="1">
      <c r="C20" s="742">
        <v>12</v>
      </c>
      <c r="D20" s="728" t="s">
        <v>705</v>
      </c>
      <c r="E20" s="314">
        <v>896</v>
      </c>
      <c r="F20" s="314">
        <v>271</v>
      </c>
      <c r="G20" s="743">
        <v>365</v>
      </c>
      <c r="H20" s="314">
        <f t="shared" si="0"/>
        <v>1532</v>
      </c>
      <c r="I20" s="314">
        <f t="shared" si="1"/>
        <v>1532</v>
      </c>
      <c r="J20" s="498"/>
    </row>
    <row r="21" spans="3:10" s="747" customFormat="1" ht="15">
      <c r="C21" s="742">
        <v>13</v>
      </c>
      <c r="D21" s="728" t="s">
        <v>706</v>
      </c>
      <c r="E21" s="314">
        <v>1280</v>
      </c>
      <c r="F21" s="314">
        <v>477</v>
      </c>
      <c r="G21" s="743">
        <v>787</v>
      </c>
      <c r="H21" s="314">
        <f t="shared" si="0"/>
        <v>2544</v>
      </c>
      <c r="I21" s="314">
        <f t="shared" si="1"/>
        <v>2544</v>
      </c>
      <c r="J21" s="314"/>
    </row>
    <row r="22" spans="3:10" s="747" customFormat="1" ht="15">
      <c r="C22" s="742">
        <v>14</v>
      </c>
      <c r="D22" s="728" t="s">
        <v>707</v>
      </c>
      <c r="E22" s="314">
        <v>368</v>
      </c>
      <c r="F22" s="314">
        <v>86</v>
      </c>
      <c r="G22" s="743">
        <v>236</v>
      </c>
      <c r="H22" s="314">
        <f t="shared" si="0"/>
        <v>690</v>
      </c>
      <c r="I22" s="314">
        <f t="shared" si="1"/>
        <v>690</v>
      </c>
      <c r="J22" s="314"/>
    </row>
    <row r="23" spans="3:10" s="747" customFormat="1" ht="15">
      <c r="C23" s="742">
        <v>15</v>
      </c>
      <c r="D23" s="728" t="s">
        <v>708</v>
      </c>
      <c r="E23" s="314">
        <v>1566</v>
      </c>
      <c r="F23" s="314">
        <v>181</v>
      </c>
      <c r="G23" s="743">
        <v>723</v>
      </c>
      <c r="H23" s="314">
        <f t="shared" si="0"/>
        <v>2470</v>
      </c>
      <c r="I23" s="314">
        <f t="shared" si="1"/>
        <v>2470</v>
      </c>
      <c r="J23" s="314"/>
    </row>
    <row r="24" spans="3:10" s="747" customFormat="1" ht="15">
      <c r="C24" s="742">
        <v>16</v>
      </c>
      <c r="D24" s="728" t="s">
        <v>709</v>
      </c>
      <c r="E24" s="314">
        <v>1101</v>
      </c>
      <c r="F24" s="314">
        <v>95</v>
      </c>
      <c r="G24" s="743">
        <v>755</v>
      </c>
      <c r="H24" s="314">
        <f t="shared" si="0"/>
        <v>1951</v>
      </c>
      <c r="I24" s="314">
        <f t="shared" si="1"/>
        <v>1951</v>
      </c>
      <c r="J24" s="314"/>
    </row>
    <row r="25" spans="3:10" s="747" customFormat="1" ht="15">
      <c r="C25" s="742">
        <v>17</v>
      </c>
      <c r="D25" s="728" t="s">
        <v>710</v>
      </c>
      <c r="E25" s="314">
        <v>1130</v>
      </c>
      <c r="F25" s="314">
        <v>370</v>
      </c>
      <c r="G25" s="743">
        <v>531</v>
      </c>
      <c r="H25" s="314">
        <f t="shared" si="0"/>
        <v>2031</v>
      </c>
      <c r="I25" s="314">
        <f t="shared" si="1"/>
        <v>2031</v>
      </c>
      <c r="J25" s="314"/>
    </row>
    <row r="26" spans="3:10" s="747" customFormat="1" ht="15">
      <c r="C26" s="742">
        <v>18</v>
      </c>
      <c r="D26" s="728" t="s">
        <v>711</v>
      </c>
      <c r="E26" s="314">
        <v>1659</v>
      </c>
      <c r="F26" s="314">
        <v>547</v>
      </c>
      <c r="G26" s="743">
        <v>713</v>
      </c>
      <c r="H26" s="314">
        <f t="shared" si="0"/>
        <v>2919</v>
      </c>
      <c r="I26" s="314">
        <f t="shared" si="1"/>
        <v>2919</v>
      </c>
      <c r="J26" s="314"/>
    </row>
    <row r="27" spans="3:10" s="747" customFormat="1" ht="15">
      <c r="C27" s="742">
        <v>19</v>
      </c>
      <c r="D27" s="728" t="s">
        <v>712</v>
      </c>
      <c r="E27" s="314">
        <v>881</v>
      </c>
      <c r="F27" s="314">
        <v>258</v>
      </c>
      <c r="G27" s="743">
        <v>441</v>
      </c>
      <c r="H27" s="314">
        <f t="shared" si="0"/>
        <v>1580</v>
      </c>
      <c r="I27" s="314">
        <f t="shared" si="1"/>
        <v>1580</v>
      </c>
      <c r="J27" s="314"/>
    </row>
    <row r="28" spans="3:10" s="747" customFormat="1" ht="15">
      <c r="C28" s="742">
        <v>20</v>
      </c>
      <c r="D28" s="728" t="s">
        <v>713</v>
      </c>
      <c r="E28" s="314">
        <v>1698</v>
      </c>
      <c r="F28" s="314">
        <v>125</v>
      </c>
      <c r="G28" s="743">
        <v>873</v>
      </c>
      <c r="H28" s="314">
        <f t="shared" si="0"/>
        <v>2696</v>
      </c>
      <c r="I28" s="314">
        <f t="shared" si="1"/>
        <v>2696</v>
      </c>
      <c r="J28" s="314"/>
    </row>
    <row r="29" spans="3:10" s="747" customFormat="1" ht="15">
      <c r="C29" s="742">
        <v>21</v>
      </c>
      <c r="D29" s="728" t="s">
        <v>714</v>
      </c>
      <c r="E29" s="314">
        <v>872</v>
      </c>
      <c r="F29" s="314">
        <v>66</v>
      </c>
      <c r="G29" s="743">
        <v>460</v>
      </c>
      <c r="H29" s="314">
        <f t="shared" si="0"/>
        <v>1398</v>
      </c>
      <c r="I29" s="314">
        <f t="shared" si="1"/>
        <v>1398</v>
      </c>
      <c r="J29" s="314"/>
    </row>
    <row r="30" spans="3:10" s="747" customFormat="1" ht="15">
      <c r="C30" s="742">
        <v>22</v>
      </c>
      <c r="D30" s="728" t="s">
        <v>715</v>
      </c>
      <c r="E30" s="314">
        <v>2761</v>
      </c>
      <c r="F30" s="314">
        <v>545</v>
      </c>
      <c r="G30" s="743">
        <v>1161</v>
      </c>
      <c r="H30" s="314">
        <f t="shared" si="0"/>
        <v>4467</v>
      </c>
      <c r="I30" s="314">
        <f t="shared" si="1"/>
        <v>4467</v>
      </c>
      <c r="J30" s="314"/>
    </row>
    <row r="31" spans="3:10" s="747" customFormat="1" ht="15">
      <c r="C31" s="742">
        <v>23</v>
      </c>
      <c r="D31" s="728" t="s">
        <v>716</v>
      </c>
      <c r="E31" s="314">
        <v>1190</v>
      </c>
      <c r="F31" s="314">
        <v>85</v>
      </c>
      <c r="G31" s="743">
        <v>680</v>
      </c>
      <c r="H31" s="314">
        <f t="shared" si="0"/>
        <v>1955</v>
      </c>
      <c r="I31" s="314">
        <f t="shared" si="1"/>
        <v>1955</v>
      </c>
      <c r="J31" s="498"/>
    </row>
    <row r="32" spans="3:10" s="747" customFormat="1" ht="15">
      <c r="C32" s="742">
        <v>24</v>
      </c>
      <c r="D32" s="728" t="s">
        <v>717</v>
      </c>
      <c r="E32" s="744">
        <v>696</v>
      </c>
      <c r="F32" s="744">
        <v>149</v>
      </c>
      <c r="G32" s="743">
        <v>361</v>
      </c>
      <c r="H32" s="314">
        <f t="shared" si="0"/>
        <v>1206</v>
      </c>
      <c r="I32" s="314">
        <f t="shared" si="1"/>
        <v>1206</v>
      </c>
      <c r="J32" s="744"/>
    </row>
    <row r="33" spans="3:10" s="233" customFormat="1" ht="15">
      <c r="C33" s="742">
        <v>25</v>
      </c>
      <c r="D33" s="728" t="s">
        <v>718</v>
      </c>
      <c r="E33" s="396">
        <v>534</v>
      </c>
      <c r="F33" s="396">
        <v>66</v>
      </c>
      <c r="G33" s="743">
        <v>426</v>
      </c>
      <c r="H33" s="314">
        <f t="shared" si="0"/>
        <v>1026</v>
      </c>
      <c r="I33" s="314">
        <f t="shared" si="1"/>
        <v>1026</v>
      </c>
      <c r="J33" s="396"/>
    </row>
    <row r="34" spans="3:10" s="233" customFormat="1" ht="15">
      <c r="C34" s="742">
        <v>26</v>
      </c>
      <c r="D34" s="728" t="s">
        <v>719</v>
      </c>
      <c r="E34" s="396">
        <v>1218</v>
      </c>
      <c r="F34" s="396">
        <v>384</v>
      </c>
      <c r="G34" s="743">
        <v>566</v>
      </c>
      <c r="H34" s="314">
        <f t="shared" si="0"/>
        <v>2168</v>
      </c>
      <c r="I34" s="314">
        <f t="shared" si="1"/>
        <v>2168</v>
      </c>
      <c r="J34" s="396"/>
    </row>
    <row r="35" spans="3:10" s="233" customFormat="1" ht="15">
      <c r="C35" s="742">
        <v>27</v>
      </c>
      <c r="D35" s="728" t="s">
        <v>720</v>
      </c>
      <c r="E35" s="396">
        <v>1293</v>
      </c>
      <c r="F35" s="396">
        <v>65</v>
      </c>
      <c r="G35" s="743">
        <v>677</v>
      </c>
      <c r="H35" s="314">
        <f t="shared" si="0"/>
        <v>2035</v>
      </c>
      <c r="I35" s="314">
        <f t="shared" si="1"/>
        <v>2035</v>
      </c>
      <c r="J35" s="498"/>
    </row>
    <row r="36" spans="3:10" s="233" customFormat="1" ht="15">
      <c r="C36" s="742">
        <v>28</v>
      </c>
      <c r="D36" s="728" t="s">
        <v>721</v>
      </c>
      <c r="E36" s="396">
        <v>852</v>
      </c>
      <c r="F36" s="396">
        <v>116</v>
      </c>
      <c r="G36" s="743">
        <v>441</v>
      </c>
      <c r="H36" s="314">
        <f t="shared" si="0"/>
        <v>1409</v>
      </c>
      <c r="I36" s="314">
        <f t="shared" si="1"/>
        <v>1409</v>
      </c>
      <c r="J36" s="396"/>
    </row>
    <row r="37" spans="3:10" s="233" customFormat="1" ht="15">
      <c r="C37" s="742">
        <v>29</v>
      </c>
      <c r="D37" s="728" t="s">
        <v>722</v>
      </c>
      <c r="E37" s="396">
        <v>552</v>
      </c>
      <c r="F37" s="396">
        <v>68</v>
      </c>
      <c r="G37" s="743">
        <v>313</v>
      </c>
      <c r="H37" s="314">
        <f t="shared" si="0"/>
        <v>933</v>
      </c>
      <c r="I37" s="314">
        <f t="shared" si="1"/>
        <v>933</v>
      </c>
      <c r="J37" s="396"/>
    </row>
    <row r="38" spans="3:10" s="233" customFormat="1" ht="15">
      <c r="C38" s="742">
        <v>30</v>
      </c>
      <c r="D38" s="728" t="s">
        <v>723</v>
      </c>
      <c r="E38" s="396">
        <v>1594</v>
      </c>
      <c r="F38" s="396">
        <v>264</v>
      </c>
      <c r="G38" s="743">
        <v>795</v>
      </c>
      <c r="H38" s="314">
        <f t="shared" si="0"/>
        <v>2653</v>
      </c>
      <c r="I38" s="314">
        <f t="shared" si="1"/>
        <v>2653</v>
      </c>
      <c r="J38" s="396"/>
    </row>
    <row r="39" spans="3:10" ht="15">
      <c r="C39" s="742"/>
      <c r="D39" s="745" t="s">
        <v>724</v>
      </c>
      <c r="E39" s="746">
        <f>SUM(E9:E38)</f>
        <v>33936</v>
      </c>
      <c r="F39" s="746">
        <f>SUM(F9:F38)</f>
        <v>7043</v>
      </c>
      <c r="G39" s="746">
        <f>SUM(G9:G38)</f>
        <v>17805</v>
      </c>
      <c r="H39" s="746">
        <f>SUM(H9:H38)</f>
        <v>58784</v>
      </c>
      <c r="I39" s="746">
        <f>SUM(I9:I38)</f>
        <v>58784</v>
      </c>
      <c r="J39" s="746"/>
    </row>
    <row r="41" spans="3:10">
      <c r="C41" s="150" t="s">
        <v>294</v>
      </c>
      <c r="J41" s="513"/>
    </row>
    <row r="44" spans="3:10" ht="15" customHeight="1">
      <c r="C44" s="151"/>
      <c r="D44" s="151"/>
      <c r="E44" s="151"/>
      <c r="F44" s="151"/>
      <c r="G44" s="151"/>
      <c r="H44" s="1016" t="s">
        <v>12</v>
      </c>
      <c r="I44" s="1016"/>
      <c r="J44" s="152"/>
    </row>
    <row r="45" spans="3:10" ht="15" customHeight="1">
      <c r="C45" s="151"/>
      <c r="D45" s="151"/>
      <c r="E45" s="151"/>
      <c r="F45" s="151"/>
      <c r="G45" s="151"/>
      <c r="H45" s="1016" t="s">
        <v>13</v>
      </c>
      <c r="I45" s="1016"/>
      <c r="J45" s="1016"/>
    </row>
    <row r="46" spans="3:10" ht="15" customHeight="1">
      <c r="C46" s="151"/>
      <c r="D46" s="151"/>
      <c r="E46" s="151"/>
      <c r="F46" s="151"/>
      <c r="G46" s="151"/>
      <c r="H46" s="1016" t="s">
        <v>86</v>
      </c>
      <c r="I46" s="1016"/>
      <c r="J46" s="1016"/>
    </row>
    <row r="47" spans="3:10">
      <c r="C47" s="151" t="s">
        <v>11</v>
      </c>
      <c r="E47" s="151"/>
      <c r="F47" s="151"/>
      <c r="G47" s="151"/>
      <c r="H47" s="1017" t="s">
        <v>83</v>
      </c>
      <c r="I47" s="1017"/>
      <c r="J47" s="153"/>
    </row>
    <row r="48" spans="3:10">
      <c r="C48" s="151"/>
      <c r="D48" s="151"/>
      <c r="E48" s="151"/>
      <c r="F48" s="151"/>
      <c r="G48" s="151"/>
      <c r="H48" s="151"/>
      <c r="I48" s="151"/>
      <c r="J48" s="151"/>
    </row>
  </sheetData>
  <mergeCells count="8">
    <mergeCell ref="H46:J46"/>
    <mergeCell ref="H47:I47"/>
    <mergeCell ref="C1:I1"/>
    <mergeCell ref="C2:J2"/>
    <mergeCell ref="C4:J4"/>
    <mergeCell ref="I6:J6"/>
    <mergeCell ref="H44:I44"/>
    <mergeCell ref="H45:J45"/>
  </mergeCells>
  <printOptions horizontalCentered="1"/>
  <pageMargins left="0.70866141732283472" right="0.70866141732283472" top="0.23622047244094491" bottom="0" header="0.31496062992125984" footer="0.31496062992125984"/>
  <pageSetup paperSize="9" scale="77" orientation="landscape" r:id="rId1"/>
  <drawing r:id="rId2"/>
</worksheet>
</file>

<file path=xl/worksheets/sheet8.xml><?xml version="1.0" encoding="utf-8"?>
<worksheet xmlns="http://schemas.openxmlformats.org/spreadsheetml/2006/main" xmlns:r="http://schemas.openxmlformats.org/officeDocument/2006/relationships">
  <sheetPr>
    <pageSetUpPr fitToPage="1"/>
  </sheetPr>
  <dimension ref="A1:N54"/>
  <sheetViews>
    <sheetView topLeftCell="A22" zoomScaleSheetLayoutView="85" workbookViewId="0">
      <selection activeCell="F24" sqref="F24"/>
    </sheetView>
  </sheetViews>
  <sheetFormatPr defaultRowHeight="12.75"/>
  <cols>
    <col min="1" max="1" width="6.28515625" customWidth="1"/>
    <col min="2" max="2" width="17.5703125" customWidth="1"/>
    <col min="3" max="3" width="9.7109375" customWidth="1"/>
    <col min="5" max="5" width="9.5703125" customWidth="1"/>
    <col min="6" max="6" width="9.7109375" customWidth="1"/>
    <col min="7" max="7" width="10" customWidth="1"/>
    <col min="8" max="8" width="9.85546875" customWidth="1"/>
    <col min="10" max="10" width="10.7109375" customWidth="1"/>
    <col min="11" max="11" width="8.85546875" customWidth="1"/>
    <col min="12" max="12" width="9.85546875" customWidth="1"/>
    <col min="13" max="13" width="8.85546875" customWidth="1"/>
    <col min="14" max="14" width="12" customWidth="1"/>
  </cols>
  <sheetData>
    <row r="1" spans="1:14" ht="12.75" customHeight="1">
      <c r="D1" s="912"/>
      <c r="E1" s="912"/>
      <c r="F1" s="912"/>
      <c r="G1" s="912"/>
      <c r="H1" s="912"/>
      <c r="I1" s="912"/>
      <c r="L1" s="1026" t="s">
        <v>88</v>
      </c>
      <c r="M1" s="1026"/>
    </row>
    <row r="2" spans="1:14" ht="15.75">
      <c r="A2" s="908" t="s">
        <v>0</v>
      </c>
      <c r="B2" s="908"/>
      <c r="C2" s="908"/>
      <c r="D2" s="908"/>
      <c r="E2" s="908"/>
      <c r="F2" s="908"/>
      <c r="G2" s="908"/>
      <c r="H2" s="908"/>
      <c r="I2" s="908"/>
      <c r="J2" s="908"/>
      <c r="K2" s="908"/>
      <c r="L2" s="908"/>
      <c r="M2" s="908"/>
    </row>
    <row r="3" spans="1:14" ht="20.25">
      <c r="A3" s="909" t="s">
        <v>822</v>
      </c>
      <c r="B3" s="909"/>
      <c r="C3" s="909"/>
      <c r="D3" s="909"/>
      <c r="E3" s="909"/>
      <c r="F3" s="909"/>
      <c r="G3" s="909"/>
      <c r="H3" s="909"/>
      <c r="I3" s="909"/>
      <c r="J3" s="909"/>
      <c r="K3" s="909"/>
      <c r="L3" s="909"/>
      <c r="M3" s="909"/>
    </row>
    <row r="4" spans="1:14" ht="11.25" customHeight="1"/>
    <row r="5" spans="1:14" ht="15.75">
      <c r="A5" s="1025" t="s">
        <v>828</v>
      </c>
      <c r="B5" s="1025"/>
      <c r="C5" s="1025"/>
      <c r="D5" s="1025"/>
      <c r="E5" s="1025"/>
      <c r="F5" s="1025"/>
      <c r="G5" s="1025"/>
      <c r="H5" s="1025"/>
      <c r="I5" s="1025"/>
      <c r="J5" s="1025"/>
      <c r="K5" s="1025"/>
      <c r="L5" s="1025"/>
      <c r="M5" s="1025"/>
    </row>
    <row r="7" spans="1:14">
      <c r="A7" s="911" t="s">
        <v>744</v>
      </c>
      <c r="B7" s="911"/>
      <c r="K7" s="89"/>
      <c r="L7" s="1022" t="s">
        <v>977</v>
      </c>
      <c r="M7" s="1022"/>
      <c r="N7" s="1022"/>
    </row>
    <row r="8" spans="1:14">
      <c r="A8" s="25"/>
      <c r="B8" s="25"/>
      <c r="K8" s="81"/>
      <c r="L8" s="103"/>
      <c r="M8" s="107"/>
      <c r="N8" s="103"/>
    </row>
    <row r="9" spans="1:14" ht="15.75" customHeight="1">
      <c r="A9" s="1023" t="s">
        <v>2</v>
      </c>
      <c r="B9" s="1023" t="s">
        <v>3</v>
      </c>
      <c r="C9" s="851" t="s">
        <v>4</v>
      </c>
      <c r="D9" s="851"/>
      <c r="E9" s="851"/>
      <c r="F9" s="846"/>
      <c r="G9" s="1031"/>
      <c r="H9" s="847" t="s">
        <v>103</v>
      </c>
      <c r="I9" s="847"/>
      <c r="J9" s="847"/>
      <c r="K9" s="847"/>
      <c r="L9" s="847"/>
      <c r="M9" s="1023" t="s">
        <v>142</v>
      </c>
      <c r="N9" s="1032" t="s">
        <v>143</v>
      </c>
    </row>
    <row r="10" spans="1:14" ht="38.25">
      <c r="A10" s="1024"/>
      <c r="B10" s="1024"/>
      <c r="C10" s="3" t="s">
        <v>5</v>
      </c>
      <c r="D10" s="3" t="s">
        <v>6</v>
      </c>
      <c r="E10" s="3" t="s">
        <v>387</v>
      </c>
      <c r="F10" s="5" t="s">
        <v>101</v>
      </c>
      <c r="G10" s="4" t="s">
        <v>388</v>
      </c>
      <c r="H10" s="3" t="s">
        <v>5</v>
      </c>
      <c r="I10" s="3" t="s">
        <v>6</v>
      </c>
      <c r="J10" s="3" t="s">
        <v>387</v>
      </c>
      <c r="K10" s="5" t="s">
        <v>101</v>
      </c>
      <c r="L10" s="5" t="s">
        <v>389</v>
      </c>
      <c r="M10" s="1024"/>
      <c r="N10" s="1032"/>
    </row>
    <row r="11" spans="1:14" s="12" customFormat="1">
      <c r="A11" s="3">
        <v>1</v>
      </c>
      <c r="B11" s="3">
        <v>2</v>
      </c>
      <c r="C11" s="3">
        <v>3</v>
      </c>
      <c r="D11" s="3">
        <v>4</v>
      </c>
      <c r="E11" s="3">
        <v>5</v>
      </c>
      <c r="F11" s="3">
        <v>6</v>
      </c>
      <c r="G11" s="3">
        <v>7</v>
      </c>
      <c r="H11" s="3">
        <v>8</v>
      </c>
      <c r="I11" s="3">
        <v>9</v>
      </c>
      <c r="J11" s="3">
        <v>10</v>
      </c>
      <c r="K11" s="3">
        <v>11</v>
      </c>
      <c r="L11" s="3">
        <v>12</v>
      </c>
      <c r="M11" s="3">
        <v>13</v>
      </c>
      <c r="N11" s="3">
        <v>14</v>
      </c>
    </row>
    <row r="12" spans="1:14" s="12" customFormat="1">
      <c r="A12" s="221">
        <v>1</v>
      </c>
      <c r="B12" s="228" t="s">
        <v>694</v>
      </c>
      <c r="C12" s="695">
        <v>902</v>
      </c>
      <c r="D12" s="696">
        <v>0</v>
      </c>
      <c r="E12" s="261">
        <v>0</v>
      </c>
      <c r="F12" s="695">
        <v>0</v>
      </c>
      <c r="G12" s="391">
        <f>C12+D12+E12+F12</f>
        <v>902</v>
      </c>
      <c r="H12" s="695">
        <v>902</v>
      </c>
      <c r="I12" s="696">
        <v>0</v>
      </c>
      <c r="J12" s="261">
        <v>0</v>
      </c>
      <c r="K12" s="695">
        <v>0</v>
      </c>
      <c r="L12" s="261">
        <f>H12+I12+J12+K12</f>
        <v>902</v>
      </c>
      <c r="M12" s="261">
        <f>G12-L12</f>
        <v>0</v>
      </c>
      <c r="N12" s="320">
        <v>0</v>
      </c>
    </row>
    <row r="13" spans="1:14" s="12" customFormat="1">
      <c r="A13" s="221">
        <v>2</v>
      </c>
      <c r="B13" s="228" t="s">
        <v>695</v>
      </c>
      <c r="C13" s="695">
        <v>1509</v>
      </c>
      <c r="D13" s="696">
        <v>0</v>
      </c>
      <c r="E13" s="261">
        <v>0</v>
      </c>
      <c r="F13" s="695">
        <v>8</v>
      </c>
      <c r="G13" s="391">
        <f t="shared" ref="G13:G41" si="0">C13+D13+E13+F13</f>
        <v>1517</v>
      </c>
      <c r="H13" s="695">
        <v>1509</v>
      </c>
      <c r="I13" s="696">
        <v>0</v>
      </c>
      <c r="J13" s="261">
        <v>0</v>
      </c>
      <c r="K13" s="695">
        <v>8</v>
      </c>
      <c r="L13" s="261">
        <f t="shared" ref="L13:L41" si="1">H13+I13+J13+K13</f>
        <v>1517</v>
      </c>
      <c r="M13" s="261">
        <f t="shared" ref="M13:M41" si="2">G13-L13</f>
        <v>0</v>
      </c>
      <c r="N13" s="320">
        <v>0</v>
      </c>
    </row>
    <row r="14" spans="1:14" s="12" customFormat="1">
      <c r="A14" s="221">
        <v>3</v>
      </c>
      <c r="B14" s="228" t="s">
        <v>696</v>
      </c>
      <c r="C14" s="695">
        <v>942</v>
      </c>
      <c r="D14" s="696">
        <v>2</v>
      </c>
      <c r="E14" s="261">
        <v>0</v>
      </c>
      <c r="F14" s="695">
        <v>0</v>
      </c>
      <c r="G14" s="391">
        <f t="shared" si="0"/>
        <v>944</v>
      </c>
      <c r="H14" s="695">
        <v>942</v>
      </c>
      <c r="I14" s="696">
        <v>2</v>
      </c>
      <c r="J14" s="261">
        <v>0</v>
      </c>
      <c r="K14" s="695">
        <v>0</v>
      </c>
      <c r="L14" s="261">
        <f t="shared" si="1"/>
        <v>944</v>
      </c>
      <c r="M14" s="261">
        <f t="shared" si="2"/>
        <v>0</v>
      </c>
      <c r="N14" s="320">
        <v>0</v>
      </c>
    </row>
    <row r="15" spans="1:14" s="12" customFormat="1">
      <c r="A15" s="221">
        <v>4</v>
      </c>
      <c r="B15" s="228" t="s">
        <v>697</v>
      </c>
      <c r="C15" s="695">
        <v>1069</v>
      </c>
      <c r="D15" s="696">
        <v>14</v>
      </c>
      <c r="E15" s="261">
        <v>0</v>
      </c>
      <c r="F15" s="695">
        <v>4</v>
      </c>
      <c r="G15" s="391">
        <f t="shared" si="0"/>
        <v>1087</v>
      </c>
      <c r="H15" s="695">
        <v>1069</v>
      </c>
      <c r="I15" s="696">
        <v>14</v>
      </c>
      <c r="J15" s="261">
        <v>0</v>
      </c>
      <c r="K15" s="695">
        <v>4</v>
      </c>
      <c r="L15" s="261">
        <f t="shared" si="1"/>
        <v>1087</v>
      </c>
      <c r="M15" s="261">
        <f t="shared" si="2"/>
        <v>0</v>
      </c>
      <c r="N15" s="320">
        <v>0</v>
      </c>
    </row>
    <row r="16" spans="1:14" s="12" customFormat="1">
      <c r="A16" s="221">
        <v>5</v>
      </c>
      <c r="B16" s="228" t="s">
        <v>698</v>
      </c>
      <c r="C16" s="695">
        <v>1289</v>
      </c>
      <c r="D16" s="696">
        <v>1</v>
      </c>
      <c r="E16" s="261">
        <v>0</v>
      </c>
      <c r="F16" s="695">
        <v>0</v>
      </c>
      <c r="G16" s="391">
        <f t="shared" si="0"/>
        <v>1290</v>
      </c>
      <c r="H16" s="695">
        <v>1289</v>
      </c>
      <c r="I16" s="696">
        <v>1</v>
      </c>
      <c r="J16" s="261">
        <v>0</v>
      </c>
      <c r="K16" s="695">
        <v>0</v>
      </c>
      <c r="L16" s="261">
        <f t="shared" si="1"/>
        <v>1290</v>
      </c>
      <c r="M16" s="261">
        <f t="shared" si="2"/>
        <v>0</v>
      </c>
      <c r="N16" s="320">
        <v>0</v>
      </c>
    </row>
    <row r="17" spans="1:14" s="12" customFormat="1">
      <c r="A17" s="221">
        <v>6</v>
      </c>
      <c r="B17" s="228" t="s">
        <v>699</v>
      </c>
      <c r="C17" s="695">
        <v>494</v>
      </c>
      <c r="D17" s="696">
        <v>0</v>
      </c>
      <c r="E17" s="261">
        <v>0</v>
      </c>
      <c r="F17" s="695">
        <v>0</v>
      </c>
      <c r="G17" s="391">
        <f t="shared" si="0"/>
        <v>494</v>
      </c>
      <c r="H17" s="695">
        <v>494</v>
      </c>
      <c r="I17" s="696">
        <v>0</v>
      </c>
      <c r="J17" s="261">
        <v>0</v>
      </c>
      <c r="K17" s="695">
        <v>0</v>
      </c>
      <c r="L17" s="261">
        <f t="shared" si="1"/>
        <v>494</v>
      </c>
      <c r="M17" s="261">
        <f t="shared" si="2"/>
        <v>0</v>
      </c>
      <c r="N17" s="320">
        <v>0</v>
      </c>
    </row>
    <row r="18" spans="1:14" s="12" customFormat="1">
      <c r="A18" s="221">
        <v>7</v>
      </c>
      <c r="B18" s="228" t="s">
        <v>700</v>
      </c>
      <c r="C18" s="695">
        <v>1354</v>
      </c>
      <c r="D18" s="696">
        <v>8</v>
      </c>
      <c r="E18" s="261">
        <v>0</v>
      </c>
      <c r="F18" s="695">
        <v>2</v>
      </c>
      <c r="G18" s="391">
        <f t="shared" si="0"/>
        <v>1364</v>
      </c>
      <c r="H18" s="695">
        <v>1354</v>
      </c>
      <c r="I18" s="696">
        <v>8</v>
      </c>
      <c r="J18" s="261">
        <v>0</v>
      </c>
      <c r="K18" s="695">
        <v>2</v>
      </c>
      <c r="L18" s="261">
        <f t="shared" si="1"/>
        <v>1364</v>
      </c>
      <c r="M18" s="261">
        <f t="shared" si="2"/>
        <v>0</v>
      </c>
      <c r="N18" s="320">
        <v>0</v>
      </c>
    </row>
    <row r="19" spans="1:14" s="12" customFormat="1">
      <c r="A19" s="221">
        <v>8</v>
      </c>
      <c r="B19" s="228" t="s">
        <v>701</v>
      </c>
      <c r="C19" s="695">
        <v>343</v>
      </c>
      <c r="D19" s="696">
        <v>0</v>
      </c>
      <c r="E19" s="261">
        <v>0</v>
      </c>
      <c r="F19" s="695">
        <v>0</v>
      </c>
      <c r="G19" s="391">
        <f t="shared" si="0"/>
        <v>343</v>
      </c>
      <c r="H19" s="695">
        <v>343</v>
      </c>
      <c r="I19" s="696">
        <v>0</v>
      </c>
      <c r="J19" s="261">
        <v>0</v>
      </c>
      <c r="K19" s="695">
        <v>0</v>
      </c>
      <c r="L19" s="261">
        <f t="shared" si="1"/>
        <v>343</v>
      </c>
      <c r="M19" s="261">
        <f t="shared" si="2"/>
        <v>0</v>
      </c>
      <c r="N19" s="320">
        <v>0</v>
      </c>
    </row>
    <row r="20" spans="1:14" s="12" customFormat="1">
      <c r="A20" s="221">
        <v>9</v>
      </c>
      <c r="B20" s="228" t="s">
        <v>702</v>
      </c>
      <c r="C20" s="695">
        <v>816</v>
      </c>
      <c r="D20" s="696">
        <v>0</v>
      </c>
      <c r="E20" s="261">
        <v>0</v>
      </c>
      <c r="F20" s="695">
        <v>0</v>
      </c>
      <c r="G20" s="391">
        <f t="shared" si="0"/>
        <v>816</v>
      </c>
      <c r="H20" s="695">
        <v>816</v>
      </c>
      <c r="I20" s="696">
        <v>0</v>
      </c>
      <c r="J20" s="261">
        <v>0</v>
      </c>
      <c r="K20" s="695">
        <v>0</v>
      </c>
      <c r="L20" s="261">
        <f t="shared" si="1"/>
        <v>816</v>
      </c>
      <c r="M20" s="261">
        <f t="shared" si="2"/>
        <v>0</v>
      </c>
      <c r="N20" s="320">
        <v>0</v>
      </c>
    </row>
    <row r="21" spans="1:14" s="12" customFormat="1">
      <c r="A21" s="221">
        <v>10</v>
      </c>
      <c r="B21" s="228" t="s">
        <v>703</v>
      </c>
      <c r="C21" s="695">
        <v>851</v>
      </c>
      <c r="D21" s="696">
        <v>1</v>
      </c>
      <c r="E21" s="261">
        <v>0</v>
      </c>
      <c r="F21" s="695">
        <v>0</v>
      </c>
      <c r="G21" s="391">
        <f t="shared" si="0"/>
        <v>852</v>
      </c>
      <c r="H21" s="695">
        <v>851</v>
      </c>
      <c r="I21" s="696">
        <v>1</v>
      </c>
      <c r="J21" s="261">
        <v>0</v>
      </c>
      <c r="K21" s="695">
        <v>0</v>
      </c>
      <c r="L21" s="261">
        <f t="shared" si="1"/>
        <v>852</v>
      </c>
      <c r="M21" s="261">
        <f t="shared" si="2"/>
        <v>0</v>
      </c>
      <c r="N21" s="320">
        <v>0</v>
      </c>
    </row>
    <row r="22" spans="1:14" s="12" customFormat="1">
      <c r="A22" s="221">
        <v>11</v>
      </c>
      <c r="B22" s="228" t="s">
        <v>704</v>
      </c>
      <c r="C22" s="695">
        <v>2182</v>
      </c>
      <c r="D22" s="696">
        <v>4</v>
      </c>
      <c r="E22" s="261">
        <v>0</v>
      </c>
      <c r="F22" s="695">
        <v>0</v>
      </c>
      <c r="G22" s="391">
        <f t="shared" si="0"/>
        <v>2186</v>
      </c>
      <c r="H22" s="695">
        <v>2182</v>
      </c>
      <c r="I22" s="696">
        <v>4</v>
      </c>
      <c r="J22" s="261">
        <v>0</v>
      </c>
      <c r="K22" s="695">
        <v>0</v>
      </c>
      <c r="L22" s="261">
        <f t="shared" si="1"/>
        <v>2186</v>
      </c>
      <c r="M22" s="261">
        <f t="shared" si="2"/>
        <v>0</v>
      </c>
      <c r="N22" s="320">
        <v>0</v>
      </c>
    </row>
    <row r="23" spans="1:14" s="12" customFormat="1">
      <c r="A23" s="221">
        <v>12</v>
      </c>
      <c r="B23" s="228" t="s">
        <v>705</v>
      </c>
      <c r="C23" s="695">
        <v>892</v>
      </c>
      <c r="D23" s="696">
        <v>3</v>
      </c>
      <c r="E23" s="261">
        <v>0</v>
      </c>
      <c r="F23" s="695">
        <v>1</v>
      </c>
      <c r="G23" s="391">
        <f t="shared" si="0"/>
        <v>896</v>
      </c>
      <c r="H23" s="695">
        <v>892</v>
      </c>
      <c r="I23" s="696">
        <v>3</v>
      </c>
      <c r="J23" s="261">
        <v>0</v>
      </c>
      <c r="K23" s="695">
        <v>1</v>
      </c>
      <c r="L23" s="261">
        <f t="shared" si="1"/>
        <v>896</v>
      </c>
      <c r="M23" s="261">
        <f t="shared" si="2"/>
        <v>0</v>
      </c>
      <c r="N23" s="320">
        <v>0</v>
      </c>
    </row>
    <row r="24" spans="1:14" s="12" customFormat="1">
      <c r="A24" s="221">
        <v>13</v>
      </c>
      <c r="B24" s="228" t="s">
        <v>706</v>
      </c>
      <c r="C24" s="695">
        <v>1239</v>
      </c>
      <c r="D24" s="696">
        <v>7</v>
      </c>
      <c r="E24" s="261">
        <v>0</v>
      </c>
      <c r="F24" s="695">
        <v>34</v>
      </c>
      <c r="G24" s="391">
        <f t="shared" si="0"/>
        <v>1280</v>
      </c>
      <c r="H24" s="695">
        <v>1239</v>
      </c>
      <c r="I24" s="696">
        <v>7</v>
      </c>
      <c r="J24" s="261">
        <v>0</v>
      </c>
      <c r="K24" s="695">
        <v>34</v>
      </c>
      <c r="L24" s="261">
        <f t="shared" si="1"/>
        <v>1280</v>
      </c>
      <c r="M24" s="261">
        <f t="shared" si="2"/>
        <v>0</v>
      </c>
      <c r="N24" s="320">
        <v>0</v>
      </c>
    </row>
    <row r="25" spans="1:14" s="12" customFormat="1">
      <c r="A25" s="221">
        <v>14</v>
      </c>
      <c r="B25" s="228" t="s">
        <v>707</v>
      </c>
      <c r="C25" s="695">
        <v>366</v>
      </c>
      <c r="D25" s="696">
        <v>2</v>
      </c>
      <c r="E25" s="261">
        <v>0</v>
      </c>
      <c r="F25" s="695">
        <v>0</v>
      </c>
      <c r="G25" s="391">
        <f t="shared" si="0"/>
        <v>368</v>
      </c>
      <c r="H25" s="695">
        <v>366</v>
      </c>
      <c r="I25" s="696">
        <v>2</v>
      </c>
      <c r="J25" s="261">
        <v>0</v>
      </c>
      <c r="K25" s="695">
        <v>0</v>
      </c>
      <c r="L25" s="261">
        <f t="shared" si="1"/>
        <v>368</v>
      </c>
      <c r="M25" s="261">
        <f t="shared" si="2"/>
        <v>0</v>
      </c>
      <c r="N25" s="320">
        <v>0</v>
      </c>
    </row>
    <row r="26" spans="1:14" s="12" customFormat="1">
      <c r="A26" s="221">
        <v>15</v>
      </c>
      <c r="B26" s="228" t="s">
        <v>708</v>
      </c>
      <c r="C26" s="695">
        <v>1566</v>
      </c>
      <c r="D26" s="696">
        <v>0</v>
      </c>
      <c r="E26" s="261">
        <v>0</v>
      </c>
      <c r="F26" s="695">
        <v>0</v>
      </c>
      <c r="G26" s="391">
        <f t="shared" si="0"/>
        <v>1566</v>
      </c>
      <c r="H26" s="695">
        <v>1566</v>
      </c>
      <c r="I26" s="696">
        <v>0</v>
      </c>
      <c r="J26" s="261">
        <v>0</v>
      </c>
      <c r="K26" s="695">
        <v>0</v>
      </c>
      <c r="L26" s="261">
        <f t="shared" si="1"/>
        <v>1566</v>
      </c>
      <c r="M26" s="261">
        <f t="shared" si="2"/>
        <v>0</v>
      </c>
      <c r="N26" s="320">
        <v>0</v>
      </c>
    </row>
    <row r="27" spans="1:14">
      <c r="A27" s="221">
        <v>16</v>
      </c>
      <c r="B27" s="228" t="s">
        <v>709</v>
      </c>
      <c r="C27" s="695">
        <v>1101</v>
      </c>
      <c r="D27" s="696">
        <v>0</v>
      </c>
      <c r="E27" s="261">
        <v>0</v>
      </c>
      <c r="F27" s="695">
        <v>0</v>
      </c>
      <c r="G27" s="391">
        <f t="shared" si="0"/>
        <v>1101</v>
      </c>
      <c r="H27" s="695">
        <v>1101</v>
      </c>
      <c r="I27" s="696">
        <v>0</v>
      </c>
      <c r="J27" s="261">
        <v>0</v>
      </c>
      <c r="K27" s="695">
        <v>0</v>
      </c>
      <c r="L27" s="261">
        <f t="shared" si="1"/>
        <v>1101</v>
      </c>
      <c r="M27" s="261">
        <f t="shared" si="2"/>
        <v>0</v>
      </c>
      <c r="N27" s="320">
        <v>0</v>
      </c>
    </row>
    <row r="28" spans="1:14">
      <c r="A28" s="221">
        <v>17</v>
      </c>
      <c r="B28" s="228" t="s">
        <v>710</v>
      </c>
      <c r="C28" s="695">
        <v>1113</v>
      </c>
      <c r="D28" s="696">
        <v>10</v>
      </c>
      <c r="E28" s="261">
        <v>0</v>
      </c>
      <c r="F28" s="695">
        <v>7</v>
      </c>
      <c r="G28" s="391">
        <f t="shared" si="0"/>
        <v>1130</v>
      </c>
      <c r="H28" s="695">
        <v>1113</v>
      </c>
      <c r="I28" s="696">
        <v>10</v>
      </c>
      <c r="J28" s="261">
        <v>0</v>
      </c>
      <c r="K28" s="695">
        <v>7</v>
      </c>
      <c r="L28" s="261">
        <f t="shared" si="1"/>
        <v>1130</v>
      </c>
      <c r="M28" s="261">
        <f t="shared" si="2"/>
        <v>0</v>
      </c>
      <c r="N28" s="320">
        <v>0</v>
      </c>
    </row>
    <row r="29" spans="1:14">
      <c r="A29" s="221">
        <v>18</v>
      </c>
      <c r="B29" s="228" t="s">
        <v>711</v>
      </c>
      <c r="C29" s="695">
        <v>1653</v>
      </c>
      <c r="D29" s="696">
        <v>6</v>
      </c>
      <c r="E29" s="261">
        <v>0</v>
      </c>
      <c r="F29" s="695">
        <v>0</v>
      </c>
      <c r="G29" s="391">
        <f t="shared" si="0"/>
        <v>1659</v>
      </c>
      <c r="H29" s="695">
        <v>1653</v>
      </c>
      <c r="I29" s="696">
        <v>6</v>
      </c>
      <c r="J29" s="261">
        <v>0</v>
      </c>
      <c r="K29" s="695">
        <v>0</v>
      </c>
      <c r="L29" s="261">
        <f t="shared" si="1"/>
        <v>1659</v>
      </c>
      <c r="M29" s="261">
        <f t="shared" si="2"/>
        <v>0</v>
      </c>
      <c r="N29" s="320">
        <v>0</v>
      </c>
    </row>
    <row r="30" spans="1:14">
      <c r="A30" s="221">
        <v>19</v>
      </c>
      <c r="B30" s="228" t="s">
        <v>712</v>
      </c>
      <c r="C30" s="695">
        <v>869</v>
      </c>
      <c r="D30" s="696">
        <v>5</v>
      </c>
      <c r="E30" s="261">
        <v>0</v>
      </c>
      <c r="F30" s="695">
        <v>7</v>
      </c>
      <c r="G30" s="391">
        <f t="shared" si="0"/>
        <v>881</v>
      </c>
      <c r="H30" s="695">
        <v>869</v>
      </c>
      <c r="I30" s="696">
        <v>5</v>
      </c>
      <c r="J30" s="261">
        <v>0</v>
      </c>
      <c r="K30" s="695">
        <v>7</v>
      </c>
      <c r="L30" s="261">
        <f t="shared" si="1"/>
        <v>881</v>
      </c>
      <c r="M30" s="261">
        <f t="shared" si="2"/>
        <v>0</v>
      </c>
      <c r="N30" s="320">
        <v>0</v>
      </c>
    </row>
    <row r="31" spans="1:14">
      <c r="A31" s="221">
        <v>20</v>
      </c>
      <c r="B31" s="228" t="s">
        <v>713</v>
      </c>
      <c r="C31" s="695">
        <v>1677</v>
      </c>
      <c r="D31" s="696">
        <v>21</v>
      </c>
      <c r="E31" s="261">
        <v>0</v>
      </c>
      <c r="F31" s="695">
        <v>0</v>
      </c>
      <c r="G31" s="391">
        <f t="shared" si="0"/>
        <v>1698</v>
      </c>
      <c r="H31" s="695">
        <v>1677</v>
      </c>
      <c r="I31" s="696">
        <v>21</v>
      </c>
      <c r="J31" s="261">
        <v>0</v>
      </c>
      <c r="K31" s="695">
        <v>0</v>
      </c>
      <c r="L31" s="261">
        <f t="shared" si="1"/>
        <v>1698</v>
      </c>
      <c r="M31" s="261">
        <f t="shared" si="2"/>
        <v>0</v>
      </c>
      <c r="N31" s="320">
        <v>0</v>
      </c>
    </row>
    <row r="32" spans="1:14">
      <c r="A32" s="221">
        <v>21</v>
      </c>
      <c r="B32" s="228" t="s">
        <v>714</v>
      </c>
      <c r="C32" s="695">
        <v>871</v>
      </c>
      <c r="D32" s="696">
        <v>1</v>
      </c>
      <c r="E32" s="261">
        <v>0</v>
      </c>
      <c r="F32" s="695">
        <v>0</v>
      </c>
      <c r="G32" s="391">
        <f t="shared" si="0"/>
        <v>872</v>
      </c>
      <c r="H32" s="695">
        <v>871</v>
      </c>
      <c r="I32" s="696">
        <v>1</v>
      </c>
      <c r="J32" s="261">
        <v>0</v>
      </c>
      <c r="K32" s="695">
        <v>0</v>
      </c>
      <c r="L32" s="261">
        <f t="shared" si="1"/>
        <v>872</v>
      </c>
      <c r="M32" s="261">
        <f t="shared" si="2"/>
        <v>0</v>
      </c>
      <c r="N32" s="320">
        <v>0</v>
      </c>
    </row>
    <row r="33" spans="1:14">
      <c r="A33" s="221">
        <v>22</v>
      </c>
      <c r="B33" s="228" t="s">
        <v>715</v>
      </c>
      <c r="C33" s="695">
        <v>2757</v>
      </c>
      <c r="D33" s="696">
        <v>1</v>
      </c>
      <c r="E33" s="261">
        <v>0</v>
      </c>
      <c r="F33" s="695">
        <v>3</v>
      </c>
      <c r="G33" s="391">
        <f t="shared" si="0"/>
        <v>2761</v>
      </c>
      <c r="H33" s="695">
        <v>2757</v>
      </c>
      <c r="I33" s="696">
        <v>1</v>
      </c>
      <c r="J33" s="261">
        <v>0</v>
      </c>
      <c r="K33" s="695">
        <v>3</v>
      </c>
      <c r="L33" s="261">
        <f t="shared" si="1"/>
        <v>2761</v>
      </c>
      <c r="M33" s="261">
        <f t="shared" si="2"/>
        <v>0</v>
      </c>
      <c r="N33" s="320">
        <v>0</v>
      </c>
    </row>
    <row r="34" spans="1:14">
      <c r="A34" s="221">
        <v>23</v>
      </c>
      <c r="B34" s="228" t="s">
        <v>716</v>
      </c>
      <c r="C34" s="695">
        <v>1180</v>
      </c>
      <c r="D34" s="696">
        <v>10</v>
      </c>
      <c r="E34" s="261">
        <v>0</v>
      </c>
      <c r="F34" s="695">
        <v>0</v>
      </c>
      <c r="G34" s="391">
        <f t="shared" si="0"/>
        <v>1190</v>
      </c>
      <c r="H34" s="695">
        <v>1180</v>
      </c>
      <c r="I34" s="696">
        <v>10</v>
      </c>
      <c r="J34" s="261">
        <v>0</v>
      </c>
      <c r="K34" s="695">
        <v>0</v>
      </c>
      <c r="L34" s="261">
        <f t="shared" si="1"/>
        <v>1190</v>
      </c>
      <c r="M34" s="261">
        <f t="shared" si="2"/>
        <v>0</v>
      </c>
      <c r="N34" s="320">
        <v>0</v>
      </c>
    </row>
    <row r="35" spans="1:14">
      <c r="A35" s="221">
        <v>24</v>
      </c>
      <c r="B35" s="228" t="s">
        <v>717</v>
      </c>
      <c r="C35" s="695">
        <v>695</v>
      </c>
      <c r="D35" s="696">
        <v>0</v>
      </c>
      <c r="E35" s="261">
        <v>0</v>
      </c>
      <c r="F35" s="695">
        <v>1</v>
      </c>
      <c r="G35" s="391">
        <f t="shared" si="0"/>
        <v>696</v>
      </c>
      <c r="H35" s="695">
        <v>695</v>
      </c>
      <c r="I35" s="696">
        <v>0</v>
      </c>
      <c r="J35" s="261">
        <v>0</v>
      </c>
      <c r="K35" s="695">
        <v>1</v>
      </c>
      <c r="L35" s="261">
        <f t="shared" si="1"/>
        <v>696</v>
      </c>
      <c r="M35" s="261">
        <f t="shared" si="2"/>
        <v>0</v>
      </c>
      <c r="N35" s="320">
        <v>0</v>
      </c>
    </row>
    <row r="36" spans="1:14">
      <c r="A36" s="221">
        <v>25</v>
      </c>
      <c r="B36" s="228" t="s">
        <v>718</v>
      </c>
      <c r="C36" s="695">
        <v>534</v>
      </c>
      <c r="D36" s="696">
        <v>0</v>
      </c>
      <c r="E36" s="261">
        <v>0</v>
      </c>
      <c r="F36" s="695">
        <v>0</v>
      </c>
      <c r="G36" s="391">
        <f t="shared" si="0"/>
        <v>534</v>
      </c>
      <c r="H36" s="695">
        <v>534</v>
      </c>
      <c r="I36" s="696">
        <v>0</v>
      </c>
      <c r="J36" s="261">
        <v>0</v>
      </c>
      <c r="K36" s="695">
        <v>0</v>
      </c>
      <c r="L36" s="261">
        <f t="shared" si="1"/>
        <v>534</v>
      </c>
      <c r="M36" s="261">
        <f t="shared" si="2"/>
        <v>0</v>
      </c>
      <c r="N36" s="320">
        <v>0</v>
      </c>
    </row>
    <row r="37" spans="1:14">
      <c r="A37" s="221">
        <v>26</v>
      </c>
      <c r="B37" s="228" t="s">
        <v>719</v>
      </c>
      <c r="C37" s="695">
        <v>1214</v>
      </c>
      <c r="D37" s="696">
        <v>2</v>
      </c>
      <c r="E37" s="261">
        <v>0</v>
      </c>
      <c r="F37" s="695">
        <v>2</v>
      </c>
      <c r="G37" s="391">
        <f t="shared" si="0"/>
        <v>1218</v>
      </c>
      <c r="H37" s="695">
        <v>1214</v>
      </c>
      <c r="I37" s="696">
        <v>2</v>
      </c>
      <c r="J37" s="261">
        <v>0</v>
      </c>
      <c r="K37" s="695">
        <v>2</v>
      </c>
      <c r="L37" s="261">
        <f t="shared" si="1"/>
        <v>1218</v>
      </c>
      <c r="M37" s="261">
        <f t="shared" si="2"/>
        <v>0</v>
      </c>
      <c r="N37" s="320">
        <v>0</v>
      </c>
    </row>
    <row r="38" spans="1:14">
      <c r="A38" s="221">
        <v>27</v>
      </c>
      <c r="B38" s="228" t="s">
        <v>720</v>
      </c>
      <c r="C38" s="695">
        <v>1293</v>
      </c>
      <c r="D38" s="696">
        <v>0</v>
      </c>
      <c r="E38" s="261">
        <v>0</v>
      </c>
      <c r="F38" s="695">
        <v>0</v>
      </c>
      <c r="G38" s="391">
        <f t="shared" si="0"/>
        <v>1293</v>
      </c>
      <c r="H38" s="695">
        <v>1293</v>
      </c>
      <c r="I38" s="696">
        <v>0</v>
      </c>
      <c r="J38" s="261">
        <v>0</v>
      </c>
      <c r="K38" s="695">
        <v>0</v>
      </c>
      <c r="L38" s="261">
        <f t="shared" si="1"/>
        <v>1293</v>
      </c>
      <c r="M38" s="261">
        <f t="shared" si="2"/>
        <v>0</v>
      </c>
      <c r="N38" s="320">
        <v>0</v>
      </c>
    </row>
    <row r="39" spans="1:14">
      <c r="A39" s="221">
        <v>28</v>
      </c>
      <c r="B39" s="228" t="s">
        <v>721</v>
      </c>
      <c r="C39" s="695">
        <v>841</v>
      </c>
      <c r="D39" s="696">
        <v>10</v>
      </c>
      <c r="E39" s="261">
        <v>0</v>
      </c>
      <c r="F39" s="695">
        <v>1</v>
      </c>
      <c r="G39" s="391">
        <f t="shared" si="0"/>
        <v>852</v>
      </c>
      <c r="H39" s="695">
        <v>841</v>
      </c>
      <c r="I39" s="696">
        <v>10</v>
      </c>
      <c r="J39" s="261">
        <v>0</v>
      </c>
      <c r="K39" s="695">
        <v>1</v>
      </c>
      <c r="L39" s="261">
        <f t="shared" si="1"/>
        <v>852</v>
      </c>
      <c r="M39" s="261">
        <f t="shared" si="2"/>
        <v>0</v>
      </c>
      <c r="N39" s="320">
        <v>0</v>
      </c>
    </row>
    <row r="40" spans="1:14">
      <c r="A40" s="221">
        <v>29</v>
      </c>
      <c r="B40" s="228" t="s">
        <v>722</v>
      </c>
      <c r="C40" s="695">
        <v>552</v>
      </c>
      <c r="D40" s="696">
        <v>0</v>
      </c>
      <c r="E40" s="261">
        <v>0</v>
      </c>
      <c r="F40" s="695">
        <v>0</v>
      </c>
      <c r="G40" s="391">
        <f t="shared" si="0"/>
        <v>552</v>
      </c>
      <c r="H40" s="695">
        <v>552</v>
      </c>
      <c r="I40" s="696">
        <v>0</v>
      </c>
      <c r="J40" s="261">
        <v>0</v>
      </c>
      <c r="K40" s="695">
        <v>0</v>
      </c>
      <c r="L40" s="261">
        <f t="shared" si="1"/>
        <v>552</v>
      </c>
      <c r="M40" s="261">
        <f t="shared" si="2"/>
        <v>0</v>
      </c>
      <c r="N40" s="320">
        <v>0</v>
      </c>
    </row>
    <row r="41" spans="1:14">
      <c r="A41" s="221">
        <v>30</v>
      </c>
      <c r="B41" s="228" t="s">
        <v>723</v>
      </c>
      <c r="C41" s="695">
        <v>1463</v>
      </c>
      <c r="D41" s="696">
        <v>131</v>
      </c>
      <c r="E41" s="261">
        <v>0</v>
      </c>
      <c r="F41" s="695">
        <v>0</v>
      </c>
      <c r="G41" s="391">
        <f t="shared" si="0"/>
        <v>1594</v>
      </c>
      <c r="H41" s="695">
        <v>1463</v>
      </c>
      <c r="I41" s="696">
        <v>131</v>
      </c>
      <c r="J41" s="261">
        <v>0</v>
      </c>
      <c r="K41" s="695">
        <v>0</v>
      </c>
      <c r="L41" s="261">
        <f t="shared" si="1"/>
        <v>1594</v>
      </c>
      <c r="M41" s="261">
        <f t="shared" si="2"/>
        <v>0</v>
      </c>
      <c r="N41" s="320">
        <v>0</v>
      </c>
    </row>
    <row r="42" spans="1:14">
      <c r="A42" s="371" t="s">
        <v>18</v>
      </c>
      <c r="B42" s="368"/>
      <c r="C42" s="367">
        <f t="shared" ref="C42:M42" si="3">SUM(C12:C41)</f>
        <v>33627</v>
      </c>
      <c r="D42" s="367">
        <f t="shared" si="3"/>
        <v>239</v>
      </c>
      <c r="E42" s="367">
        <f t="shared" si="3"/>
        <v>0</v>
      </c>
      <c r="F42" s="378">
        <f t="shared" si="3"/>
        <v>70</v>
      </c>
      <c r="G42" s="379">
        <f t="shared" si="3"/>
        <v>33936</v>
      </c>
      <c r="H42" s="367">
        <f t="shared" si="3"/>
        <v>33627</v>
      </c>
      <c r="I42" s="367">
        <f t="shared" si="3"/>
        <v>239</v>
      </c>
      <c r="J42" s="367">
        <f t="shared" si="3"/>
        <v>0</v>
      </c>
      <c r="K42" s="367">
        <f t="shared" si="3"/>
        <v>70</v>
      </c>
      <c r="L42" s="367">
        <f t="shared" si="3"/>
        <v>33936</v>
      </c>
      <c r="M42" s="367">
        <f t="shared" si="3"/>
        <v>0</v>
      </c>
      <c r="N42" s="558">
        <v>0</v>
      </c>
    </row>
    <row r="43" spans="1:14">
      <c r="A43" s="9"/>
      <c r="B43" s="10"/>
      <c r="C43" s="10"/>
      <c r="D43" s="10"/>
      <c r="E43" s="10"/>
      <c r="F43" s="10"/>
      <c r="G43" s="10"/>
      <c r="H43" s="10"/>
      <c r="I43" s="10"/>
      <c r="J43" s="10"/>
      <c r="K43" s="10"/>
      <c r="L43" s="10"/>
      <c r="M43" s="10"/>
    </row>
    <row r="44" spans="1:14">
      <c r="A44" s="8" t="s">
        <v>7</v>
      </c>
    </row>
    <row r="45" spans="1:14">
      <c r="A45" t="s">
        <v>8</v>
      </c>
    </row>
    <row r="46" spans="1:14">
      <c r="A46" t="s">
        <v>9</v>
      </c>
      <c r="J46" s="9" t="s">
        <v>10</v>
      </c>
      <c r="K46" s="9"/>
      <c r="L46" s="9" t="s">
        <v>10</v>
      </c>
    </row>
    <row r="47" spans="1:14">
      <c r="A47" s="13" t="s">
        <v>465</v>
      </c>
      <c r="J47" s="9"/>
      <c r="K47" s="9"/>
      <c r="L47" s="9"/>
    </row>
    <row r="48" spans="1:14">
      <c r="C48" s="13" t="s">
        <v>466</v>
      </c>
      <c r="E48" s="10"/>
      <c r="F48" s="10"/>
      <c r="G48" s="10"/>
      <c r="H48" s="10"/>
      <c r="I48" s="10"/>
      <c r="J48" s="10"/>
      <c r="K48" s="10"/>
      <c r="L48" s="10"/>
      <c r="M48" s="10"/>
    </row>
    <row r="49" spans="1:14">
      <c r="C49" s="13"/>
      <c r="E49" s="10"/>
      <c r="F49" s="10"/>
      <c r="G49" s="10"/>
      <c r="H49" s="10"/>
      <c r="I49" s="10"/>
      <c r="J49" s="10"/>
      <c r="K49" s="10"/>
      <c r="L49" s="10"/>
      <c r="M49" s="10"/>
    </row>
    <row r="50" spans="1:14" ht="15.6" customHeight="1">
      <c r="A50" s="11" t="s">
        <v>11</v>
      </c>
      <c r="B50" s="11"/>
      <c r="C50" s="11"/>
      <c r="D50" s="11"/>
      <c r="E50" s="11"/>
      <c r="F50" s="11"/>
      <c r="G50" s="11"/>
      <c r="J50" s="12"/>
      <c r="K50" s="1028"/>
      <c r="L50" s="1029"/>
      <c r="M50" s="1030" t="s">
        <v>12</v>
      </c>
      <c r="N50" s="1030"/>
    </row>
    <row r="51" spans="1:14" ht="15.6" customHeight="1">
      <c r="A51" s="1028" t="s">
        <v>13</v>
      </c>
      <c r="B51" s="1028"/>
      <c r="C51" s="1028"/>
      <c r="D51" s="1028"/>
      <c r="E51" s="1028"/>
      <c r="F51" s="1028"/>
      <c r="G51" s="1028"/>
      <c r="H51" s="1028"/>
      <c r="I51" s="1028"/>
      <c r="J51" s="1028"/>
      <c r="K51" s="1028"/>
      <c r="L51" s="1028"/>
      <c r="M51" s="1028"/>
      <c r="N51" s="1028"/>
    </row>
    <row r="52" spans="1:14" ht="15.75">
      <c r="A52" s="1028" t="s">
        <v>14</v>
      </c>
      <c r="B52" s="1028"/>
      <c r="C52" s="1028"/>
      <c r="D52" s="1028"/>
      <c r="E52" s="1028"/>
      <c r="F52" s="1028"/>
      <c r="G52" s="1028"/>
      <c r="H52" s="1028"/>
      <c r="I52" s="1028"/>
      <c r="J52" s="1028"/>
      <c r="K52" s="1028"/>
      <c r="L52" s="1028"/>
      <c r="M52" s="1028"/>
      <c r="N52" s="1028"/>
    </row>
    <row r="53" spans="1:14">
      <c r="K53" s="911" t="s">
        <v>83</v>
      </c>
      <c r="L53" s="911"/>
      <c r="M53" s="911"/>
      <c r="N53" s="911"/>
    </row>
    <row r="54" spans="1:14">
      <c r="A54" s="1027"/>
      <c r="B54" s="1027"/>
      <c r="C54" s="1027"/>
      <c r="D54" s="1027"/>
      <c r="E54" s="1027"/>
      <c r="F54" s="1027"/>
      <c r="G54" s="1027"/>
      <c r="H54" s="1027"/>
      <c r="I54" s="1027"/>
      <c r="J54" s="1027"/>
      <c r="K54" s="1027"/>
      <c r="L54" s="1027"/>
      <c r="M54" s="1027"/>
    </row>
  </sheetData>
  <mergeCells count="19">
    <mergeCell ref="A54:M54"/>
    <mergeCell ref="K50:L50"/>
    <mergeCell ref="A52:N52"/>
    <mergeCell ref="A51:N51"/>
    <mergeCell ref="H9:L9"/>
    <mergeCell ref="M50:N50"/>
    <mergeCell ref="C9:G9"/>
    <mergeCell ref="K53:N53"/>
    <mergeCell ref="N9:N10"/>
    <mergeCell ref="L7:N7"/>
    <mergeCell ref="A7:B7"/>
    <mergeCell ref="M9:M10"/>
    <mergeCell ref="D1:I1"/>
    <mergeCell ref="A5:M5"/>
    <mergeCell ref="A3:M3"/>
    <mergeCell ref="A2:M2"/>
    <mergeCell ref="L1:M1"/>
    <mergeCell ref="B9:B10"/>
    <mergeCell ref="A9:A10"/>
  </mergeCells>
  <phoneticPr fontId="0" type="noConversion"/>
  <printOptions horizontalCentered="1"/>
  <pageMargins left="0.70866141732283472" right="0.70866141732283472" top="0.23622047244094491" bottom="0" header="0.31496062992125984" footer="0.31496062992125984"/>
  <pageSetup paperSize="9" scale="80" orientation="landscape" r:id="rId1"/>
  <drawing r:id="rId2"/>
</worksheet>
</file>

<file path=xl/worksheets/sheet9.xml><?xml version="1.0" encoding="utf-8"?>
<worksheet xmlns="http://schemas.openxmlformats.org/spreadsheetml/2006/main" xmlns:r="http://schemas.openxmlformats.org/officeDocument/2006/relationships">
  <sheetPr>
    <pageSetUpPr fitToPage="1"/>
  </sheetPr>
  <dimension ref="A1:R54"/>
  <sheetViews>
    <sheetView topLeftCell="A16" zoomScaleSheetLayoutView="90" workbookViewId="0">
      <selection activeCell="F23" sqref="F23"/>
    </sheetView>
  </sheetViews>
  <sheetFormatPr defaultRowHeight="12.75"/>
  <cols>
    <col min="1" max="1" width="5.7109375" customWidth="1"/>
    <col min="2" max="2" width="18.140625" customWidth="1"/>
    <col min="3" max="3" width="9.7109375" customWidth="1"/>
    <col min="5" max="5" width="9.5703125" customWidth="1"/>
    <col min="6" max="6" width="7.5703125" customWidth="1"/>
    <col min="7" max="7" width="8.42578125" customWidth="1"/>
    <col min="8" max="8" width="10.5703125" customWidth="1"/>
    <col min="9" max="9" width="9.85546875" customWidth="1"/>
    <col min="12" max="12" width="7.5703125" customWidth="1"/>
    <col min="13" max="13" width="12.28515625" customWidth="1"/>
    <col min="14" max="14" width="15.85546875" customWidth="1"/>
  </cols>
  <sheetData>
    <row r="1" spans="1:18" ht="12.75" customHeight="1">
      <c r="D1" s="912"/>
      <c r="E1" s="912"/>
      <c r="F1" s="912"/>
      <c r="G1" s="912"/>
      <c r="H1" s="912"/>
      <c r="I1" s="912"/>
      <c r="J1" s="912"/>
      <c r="K1" s="1"/>
      <c r="M1" s="83" t="s">
        <v>89</v>
      </c>
    </row>
    <row r="2" spans="1:18" ht="15">
      <c r="A2" s="1033" t="s">
        <v>0</v>
      </c>
      <c r="B2" s="1033"/>
      <c r="C2" s="1033"/>
      <c r="D2" s="1033"/>
      <c r="E2" s="1033"/>
      <c r="F2" s="1033"/>
      <c r="G2" s="1033"/>
      <c r="H2" s="1033"/>
      <c r="I2" s="1033"/>
      <c r="J2" s="1033"/>
      <c r="K2" s="1033"/>
      <c r="L2" s="1033"/>
      <c r="M2" s="1033"/>
      <c r="N2" s="1033"/>
    </row>
    <row r="3" spans="1:18" ht="20.25">
      <c r="A3" s="909" t="s">
        <v>822</v>
      </c>
      <c r="B3" s="909"/>
      <c r="C3" s="909"/>
      <c r="D3" s="909"/>
      <c r="E3" s="909"/>
      <c r="F3" s="909"/>
      <c r="G3" s="909"/>
      <c r="H3" s="909"/>
      <c r="I3" s="909"/>
      <c r="J3" s="909"/>
      <c r="K3" s="909"/>
      <c r="L3" s="909"/>
      <c r="M3" s="909"/>
      <c r="N3" s="909"/>
    </row>
    <row r="4" spans="1:18" ht="11.25" customHeight="1"/>
    <row r="5" spans="1:18" ht="15.75">
      <c r="A5" s="910" t="s">
        <v>829</v>
      </c>
      <c r="B5" s="910"/>
      <c r="C5" s="910"/>
      <c r="D5" s="910"/>
      <c r="E5" s="910"/>
      <c r="F5" s="910"/>
      <c r="G5" s="910"/>
      <c r="H5" s="910"/>
      <c r="I5" s="910"/>
      <c r="J5" s="910"/>
      <c r="K5" s="910"/>
      <c r="L5" s="910"/>
      <c r="M5" s="910"/>
      <c r="N5" s="910"/>
    </row>
    <row r="7" spans="1:18">
      <c r="A7" s="911" t="s">
        <v>744</v>
      </c>
      <c r="B7" s="911"/>
      <c r="L7" s="1022" t="s">
        <v>977</v>
      </c>
      <c r="M7" s="1022"/>
      <c r="N7" s="1022"/>
    </row>
    <row r="8" spans="1:18" ht="15.75" customHeight="1">
      <c r="A8" s="1034" t="s">
        <v>2</v>
      </c>
      <c r="B8" s="1034" t="s">
        <v>3</v>
      </c>
      <c r="C8" s="852" t="s">
        <v>4</v>
      </c>
      <c r="D8" s="852"/>
      <c r="E8" s="852"/>
      <c r="F8" s="852"/>
      <c r="G8" s="852"/>
      <c r="H8" s="852" t="s">
        <v>103</v>
      </c>
      <c r="I8" s="852"/>
      <c r="J8" s="852"/>
      <c r="K8" s="852"/>
      <c r="L8" s="852"/>
      <c r="M8" s="1034" t="s">
        <v>142</v>
      </c>
      <c r="N8" s="893" t="s">
        <v>143</v>
      </c>
    </row>
    <row r="9" spans="1:18" ht="51">
      <c r="A9" s="1035"/>
      <c r="B9" s="1035"/>
      <c r="C9" s="349" t="s">
        <v>5</v>
      </c>
      <c r="D9" s="349" t="s">
        <v>6</v>
      </c>
      <c r="E9" s="349" t="s">
        <v>387</v>
      </c>
      <c r="F9" s="349" t="s">
        <v>101</v>
      </c>
      <c r="G9" s="349" t="s">
        <v>219</v>
      </c>
      <c r="H9" s="349" t="s">
        <v>5</v>
      </c>
      <c r="I9" s="349" t="s">
        <v>6</v>
      </c>
      <c r="J9" s="349" t="s">
        <v>387</v>
      </c>
      <c r="K9" s="349" t="s">
        <v>101</v>
      </c>
      <c r="L9" s="349" t="s">
        <v>218</v>
      </c>
      <c r="M9" s="1035"/>
      <c r="N9" s="893"/>
      <c r="Q9" s="7"/>
      <c r="R9" s="10"/>
    </row>
    <row r="10" spans="1:18" s="12" customFormat="1">
      <c r="A10" s="349">
        <v>1</v>
      </c>
      <c r="B10" s="349">
        <v>2</v>
      </c>
      <c r="C10" s="349">
        <v>3</v>
      </c>
      <c r="D10" s="349">
        <v>4</v>
      </c>
      <c r="E10" s="349">
        <v>5</v>
      </c>
      <c r="F10" s="349">
        <v>6</v>
      </c>
      <c r="G10" s="349">
        <v>7</v>
      </c>
      <c r="H10" s="349">
        <v>8</v>
      </c>
      <c r="I10" s="349">
        <v>9</v>
      </c>
      <c r="J10" s="349">
        <v>10</v>
      </c>
      <c r="K10" s="349">
        <v>11</v>
      </c>
      <c r="L10" s="349">
        <v>12</v>
      </c>
      <c r="M10" s="349">
        <v>13</v>
      </c>
      <c r="N10" s="349">
        <v>14</v>
      </c>
    </row>
    <row r="11" spans="1:18" s="12" customFormat="1">
      <c r="A11" s="221">
        <v>1</v>
      </c>
      <c r="B11" s="228" t="s">
        <v>694</v>
      </c>
      <c r="C11" s="695">
        <v>535</v>
      </c>
      <c r="D11" s="696">
        <v>1</v>
      </c>
      <c r="E11" s="491">
        <v>0</v>
      </c>
      <c r="F11" s="695">
        <v>0</v>
      </c>
      <c r="G11" s="380">
        <f>C11+D11+E11+F11</f>
        <v>536</v>
      </c>
      <c r="H11" s="695">
        <v>535</v>
      </c>
      <c r="I11" s="696">
        <v>1</v>
      </c>
      <c r="J11" s="491">
        <v>0</v>
      </c>
      <c r="K11" s="695">
        <v>0</v>
      </c>
      <c r="L11" s="380">
        <f>H11+I11+J11+K11</f>
        <v>536</v>
      </c>
      <c r="M11" s="380">
        <f>G11-L11</f>
        <v>0</v>
      </c>
      <c r="N11" s="320">
        <v>0</v>
      </c>
    </row>
    <row r="12" spans="1:18" s="12" customFormat="1">
      <c r="A12" s="221">
        <v>2</v>
      </c>
      <c r="B12" s="228" t="s">
        <v>695</v>
      </c>
      <c r="C12" s="695">
        <v>675</v>
      </c>
      <c r="D12" s="696">
        <v>0</v>
      </c>
      <c r="E12" s="491">
        <v>0</v>
      </c>
      <c r="F12" s="695">
        <v>0</v>
      </c>
      <c r="G12" s="380">
        <f t="shared" ref="G12:G40" si="0">C12+D12+E12+F12</f>
        <v>675</v>
      </c>
      <c r="H12" s="695">
        <v>675</v>
      </c>
      <c r="I12" s="696">
        <v>0</v>
      </c>
      <c r="J12" s="491">
        <v>0</v>
      </c>
      <c r="K12" s="695">
        <v>0</v>
      </c>
      <c r="L12" s="380">
        <f t="shared" ref="L12:L40" si="1">H12+I12+J12+K12</f>
        <v>675</v>
      </c>
      <c r="M12" s="380">
        <f t="shared" ref="M12:M40" si="2">G12-L12</f>
        <v>0</v>
      </c>
      <c r="N12" s="320">
        <v>0</v>
      </c>
    </row>
    <row r="13" spans="1:18" s="12" customFormat="1">
      <c r="A13" s="221">
        <v>3</v>
      </c>
      <c r="B13" s="228" t="s">
        <v>696</v>
      </c>
      <c r="C13" s="695">
        <v>617</v>
      </c>
      <c r="D13" s="696">
        <v>3</v>
      </c>
      <c r="E13" s="491">
        <v>0</v>
      </c>
      <c r="F13" s="695">
        <v>0</v>
      </c>
      <c r="G13" s="380">
        <f t="shared" si="0"/>
        <v>620</v>
      </c>
      <c r="H13" s="695">
        <v>617</v>
      </c>
      <c r="I13" s="696">
        <v>3</v>
      </c>
      <c r="J13" s="491">
        <v>0</v>
      </c>
      <c r="K13" s="695">
        <v>0</v>
      </c>
      <c r="L13" s="380">
        <f t="shared" si="1"/>
        <v>620</v>
      </c>
      <c r="M13" s="380">
        <f t="shared" si="2"/>
        <v>0</v>
      </c>
      <c r="N13" s="320">
        <v>0</v>
      </c>
    </row>
    <row r="14" spans="1:18" s="12" customFormat="1">
      <c r="A14" s="221">
        <v>4</v>
      </c>
      <c r="B14" s="228" t="s">
        <v>697</v>
      </c>
      <c r="C14" s="695">
        <v>545</v>
      </c>
      <c r="D14" s="696">
        <v>3</v>
      </c>
      <c r="E14" s="491">
        <v>0</v>
      </c>
      <c r="F14" s="695">
        <v>2</v>
      </c>
      <c r="G14" s="380">
        <f t="shared" si="0"/>
        <v>550</v>
      </c>
      <c r="H14" s="695">
        <v>545</v>
      </c>
      <c r="I14" s="696">
        <v>3</v>
      </c>
      <c r="J14" s="491">
        <v>0</v>
      </c>
      <c r="K14" s="695">
        <v>2</v>
      </c>
      <c r="L14" s="380">
        <f t="shared" si="1"/>
        <v>550</v>
      </c>
      <c r="M14" s="380">
        <f t="shared" si="2"/>
        <v>0</v>
      </c>
      <c r="N14" s="320">
        <v>0</v>
      </c>
    </row>
    <row r="15" spans="1:18" s="12" customFormat="1">
      <c r="A15" s="221">
        <v>5</v>
      </c>
      <c r="B15" s="228" t="s">
        <v>698</v>
      </c>
      <c r="C15" s="695">
        <v>837</v>
      </c>
      <c r="D15" s="696">
        <v>4</v>
      </c>
      <c r="E15" s="491">
        <v>0</v>
      </c>
      <c r="F15" s="695">
        <v>0</v>
      </c>
      <c r="G15" s="380">
        <f t="shared" si="0"/>
        <v>841</v>
      </c>
      <c r="H15" s="695">
        <v>837</v>
      </c>
      <c r="I15" s="696">
        <v>4</v>
      </c>
      <c r="J15" s="491">
        <v>0</v>
      </c>
      <c r="K15" s="695">
        <v>0</v>
      </c>
      <c r="L15" s="380">
        <f t="shared" si="1"/>
        <v>841</v>
      </c>
      <c r="M15" s="380">
        <f t="shared" si="2"/>
        <v>0</v>
      </c>
      <c r="N15" s="320">
        <v>0</v>
      </c>
    </row>
    <row r="16" spans="1:18" s="12" customFormat="1">
      <c r="A16" s="221">
        <v>6</v>
      </c>
      <c r="B16" s="228" t="s">
        <v>699</v>
      </c>
      <c r="C16" s="695">
        <v>273</v>
      </c>
      <c r="D16" s="696">
        <v>1</v>
      </c>
      <c r="E16" s="491">
        <v>0</v>
      </c>
      <c r="F16" s="695">
        <v>0</v>
      </c>
      <c r="G16" s="380">
        <f t="shared" si="0"/>
        <v>274</v>
      </c>
      <c r="H16" s="695">
        <v>273</v>
      </c>
      <c r="I16" s="696">
        <v>1</v>
      </c>
      <c r="J16" s="491">
        <v>0</v>
      </c>
      <c r="K16" s="695">
        <v>0</v>
      </c>
      <c r="L16" s="380">
        <f t="shared" si="1"/>
        <v>274</v>
      </c>
      <c r="M16" s="380">
        <f t="shared" si="2"/>
        <v>0</v>
      </c>
      <c r="N16" s="320">
        <v>0</v>
      </c>
    </row>
    <row r="17" spans="1:16" s="12" customFormat="1">
      <c r="A17" s="221">
        <v>7</v>
      </c>
      <c r="B17" s="228" t="s">
        <v>700</v>
      </c>
      <c r="C17" s="695">
        <v>683</v>
      </c>
      <c r="D17" s="696">
        <v>3</v>
      </c>
      <c r="E17" s="491">
        <v>0</v>
      </c>
      <c r="F17" s="695">
        <v>0</v>
      </c>
      <c r="G17" s="380">
        <f t="shared" si="0"/>
        <v>686</v>
      </c>
      <c r="H17" s="695">
        <v>683</v>
      </c>
      <c r="I17" s="696">
        <v>3</v>
      </c>
      <c r="J17" s="491">
        <v>0</v>
      </c>
      <c r="K17" s="695">
        <v>0</v>
      </c>
      <c r="L17" s="380">
        <f t="shared" si="1"/>
        <v>686</v>
      </c>
      <c r="M17" s="380">
        <f t="shared" si="2"/>
        <v>0</v>
      </c>
      <c r="N17" s="320">
        <v>0</v>
      </c>
    </row>
    <row r="18" spans="1:16" s="12" customFormat="1">
      <c r="A18" s="221">
        <v>8</v>
      </c>
      <c r="B18" s="228" t="s">
        <v>701</v>
      </c>
      <c r="C18" s="695">
        <v>197</v>
      </c>
      <c r="D18" s="696">
        <v>0</v>
      </c>
      <c r="E18" s="491">
        <v>0</v>
      </c>
      <c r="F18" s="695">
        <v>0</v>
      </c>
      <c r="G18" s="380">
        <f t="shared" si="0"/>
        <v>197</v>
      </c>
      <c r="H18" s="695">
        <v>197</v>
      </c>
      <c r="I18" s="696">
        <v>0</v>
      </c>
      <c r="J18" s="491">
        <v>0</v>
      </c>
      <c r="K18" s="695">
        <v>0</v>
      </c>
      <c r="L18" s="380">
        <f t="shared" si="1"/>
        <v>197</v>
      </c>
      <c r="M18" s="380">
        <f t="shared" si="2"/>
        <v>0</v>
      </c>
      <c r="N18" s="320">
        <v>0</v>
      </c>
    </row>
    <row r="19" spans="1:16" s="12" customFormat="1">
      <c r="A19" s="221">
        <v>9</v>
      </c>
      <c r="B19" s="228" t="s">
        <v>702</v>
      </c>
      <c r="C19" s="695">
        <v>528</v>
      </c>
      <c r="D19" s="696">
        <v>0</v>
      </c>
      <c r="E19" s="491">
        <v>0</v>
      </c>
      <c r="F19" s="695">
        <v>0</v>
      </c>
      <c r="G19" s="380">
        <f t="shared" si="0"/>
        <v>528</v>
      </c>
      <c r="H19" s="695">
        <v>528</v>
      </c>
      <c r="I19" s="696">
        <v>0</v>
      </c>
      <c r="J19" s="491">
        <v>0</v>
      </c>
      <c r="K19" s="695">
        <v>0</v>
      </c>
      <c r="L19" s="380">
        <f t="shared" si="1"/>
        <v>528</v>
      </c>
      <c r="M19" s="380">
        <f t="shared" si="2"/>
        <v>0</v>
      </c>
      <c r="N19" s="320">
        <v>0</v>
      </c>
    </row>
    <row r="20" spans="1:16" s="12" customFormat="1">
      <c r="A20" s="221">
        <v>10</v>
      </c>
      <c r="B20" s="228" t="s">
        <v>703</v>
      </c>
      <c r="C20" s="695">
        <v>510</v>
      </c>
      <c r="D20" s="696">
        <v>1</v>
      </c>
      <c r="E20" s="491">
        <v>0</v>
      </c>
      <c r="F20" s="695">
        <v>0</v>
      </c>
      <c r="G20" s="380">
        <f t="shared" si="0"/>
        <v>511</v>
      </c>
      <c r="H20" s="695">
        <v>510</v>
      </c>
      <c r="I20" s="696">
        <v>1</v>
      </c>
      <c r="J20" s="491">
        <v>0</v>
      </c>
      <c r="K20" s="695">
        <v>0</v>
      </c>
      <c r="L20" s="380">
        <f t="shared" si="1"/>
        <v>511</v>
      </c>
      <c r="M20" s="380">
        <f t="shared" si="2"/>
        <v>0</v>
      </c>
      <c r="N20" s="320">
        <v>0</v>
      </c>
    </row>
    <row r="21" spans="1:16" s="12" customFormat="1">
      <c r="A21" s="221">
        <v>11</v>
      </c>
      <c r="B21" s="228" t="s">
        <v>704</v>
      </c>
      <c r="C21" s="695">
        <v>1081</v>
      </c>
      <c r="D21" s="696">
        <v>2</v>
      </c>
      <c r="E21" s="491">
        <v>0</v>
      </c>
      <c r="F21" s="695">
        <v>0</v>
      </c>
      <c r="G21" s="380">
        <f t="shared" si="0"/>
        <v>1083</v>
      </c>
      <c r="H21" s="695">
        <v>1081</v>
      </c>
      <c r="I21" s="696">
        <v>2</v>
      </c>
      <c r="J21" s="491">
        <v>0</v>
      </c>
      <c r="K21" s="695">
        <v>0</v>
      </c>
      <c r="L21" s="380">
        <f t="shared" si="1"/>
        <v>1083</v>
      </c>
      <c r="M21" s="380">
        <f t="shared" si="2"/>
        <v>0</v>
      </c>
      <c r="N21" s="320">
        <v>0</v>
      </c>
    </row>
    <row r="22" spans="1:16" s="12" customFormat="1">
      <c r="A22" s="221">
        <v>12</v>
      </c>
      <c r="B22" s="228" t="s">
        <v>705</v>
      </c>
      <c r="C22" s="695">
        <v>359</v>
      </c>
      <c r="D22" s="696">
        <v>6</v>
      </c>
      <c r="E22" s="491">
        <v>0</v>
      </c>
      <c r="F22" s="695">
        <v>0</v>
      </c>
      <c r="G22" s="380">
        <f t="shared" si="0"/>
        <v>365</v>
      </c>
      <c r="H22" s="695">
        <v>359</v>
      </c>
      <c r="I22" s="696">
        <v>6</v>
      </c>
      <c r="J22" s="491">
        <v>0</v>
      </c>
      <c r="K22" s="695">
        <v>0</v>
      </c>
      <c r="L22" s="380">
        <f t="shared" si="1"/>
        <v>365</v>
      </c>
      <c r="M22" s="380">
        <f t="shared" si="2"/>
        <v>0</v>
      </c>
      <c r="N22" s="320">
        <v>0</v>
      </c>
    </row>
    <row r="23" spans="1:16" s="12" customFormat="1">
      <c r="A23" s="221">
        <v>13</v>
      </c>
      <c r="B23" s="228" t="s">
        <v>706</v>
      </c>
      <c r="C23" s="695">
        <v>783</v>
      </c>
      <c r="D23" s="696">
        <v>1</v>
      </c>
      <c r="E23" s="491">
        <v>0</v>
      </c>
      <c r="F23" s="695">
        <v>3</v>
      </c>
      <c r="G23" s="380">
        <f t="shared" si="0"/>
        <v>787</v>
      </c>
      <c r="H23" s="695">
        <v>783</v>
      </c>
      <c r="I23" s="696">
        <v>1</v>
      </c>
      <c r="J23" s="491">
        <v>0</v>
      </c>
      <c r="K23" s="695">
        <v>3</v>
      </c>
      <c r="L23" s="380">
        <f t="shared" si="1"/>
        <v>787</v>
      </c>
      <c r="M23" s="380">
        <f t="shared" si="2"/>
        <v>0</v>
      </c>
      <c r="N23" s="320">
        <v>0</v>
      </c>
    </row>
    <row r="24" spans="1:16" s="12" customFormat="1">
      <c r="A24" s="221">
        <v>14</v>
      </c>
      <c r="B24" s="228" t="s">
        <v>707</v>
      </c>
      <c r="C24" s="695">
        <v>236</v>
      </c>
      <c r="D24" s="696">
        <v>0</v>
      </c>
      <c r="E24" s="491">
        <v>0</v>
      </c>
      <c r="F24" s="695">
        <v>0</v>
      </c>
      <c r="G24" s="380">
        <f t="shared" si="0"/>
        <v>236</v>
      </c>
      <c r="H24" s="695">
        <v>236</v>
      </c>
      <c r="I24" s="696">
        <v>0</v>
      </c>
      <c r="J24" s="491">
        <v>0</v>
      </c>
      <c r="K24" s="695">
        <v>0</v>
      </c>
      <c r="L24" s="380">
        <f t="shared" si="1"/>
        <v>236</v>
      </c>
      <c r="M24" s="380">
        <f t="shared" si="2"/>
        <v>0</v>
      </c>
      <c r="N24" s="320">
        <v>0</v>
      </c>
    </row>
    <row r="25" spans="1:16" s="12" customFormat="1">
      <c r="A25" s="221">
        <v>15</v>
      </c>
      <c r="B25" s="228" t="s">
        <v>708</v>
      </c>
      <c r="C25" s="695">
        <v>723</v>
      </c>
      <c r="D25" s="696">
        <v>0</v>
      </c>
      <c r="E25" s="491">
        <v>0</v>
      </c>
      <c r="F25" s="695">
        <v>0</v>
      </c>
      <c r="G25" s="515">
        <f t="shared" si="0"/>
        <v>723</v>
      </c>
      <c r="H25" s="695">
        <v>723</v>
      </c>
      <c r="I25" s="696">
        <v>0</v>
      </c>
      <c r="J25" s="491">
        <v>0</v>
      </c>
      <c r="K25" s="695">
        <v>0</v>
      </c>
      <c r="L25" s="380">
        <f t="shared" si="1"/>
        <v>723</v>
      </c>
      <c r="M25" s="380">
        <f t="shared" si="2"/>
        <v>0</v>
      </c>
      <c r="N25" s="320">
        <v>0</v>
      </c>
    </row>
    <row r="26" spans="1:16">
      <c r="A26" s="221">
        <v>16</v>
      </c>
      <c r="B26" s="228" t="s">
        <v>709</v>
      </c>
      <c r="C26" s="695">
        <v>753</v>
      </c>
      <c r="D26" s="696">
        <v>2</v>
      </c>
      <c r="E26" s="491">
        <v>0</v>
      </c>
      <c r="F26" s="695">
        <v>0</v>
      </c>
      <c r="G26" s="380">
        <f t="shared" si="0"/>
        <v>755</v>
      </c>
      <c r="H26" s="695">
        <v>753</v>
      </c>
      <c r="I26" s="696">
        <v>2</v>
      </c>
      <c r="J26" s="491">
        <v>0</v>
      </c>
      <c r="K26" s="695">
        <v>0</v>
      </c>
      <c r="L26" s="380">
        <f t="shared" si="1"/>
        <v>755</v>
      </c>
      <c r="M26" s="380">
        <f t="shared" si="2"/>
        <v>0</v>
      </c>
      <c r="N26" s="320">
        <v>0</v>
      </c>
      <c r="O26" s="12"/>
      <c r="P26" s="12"/>
    </row>
    <row r="27" spans="1:16">
      <c r="A27" s="221">
        <v>17</v>
      </c>
      <c r="B27" s="228" t="s">
        <v>710</v>
      </c>
      <c r="C27" s="695">
        <v>526</v>
      </c>
      <c r="D27" s="696">
        <v>5</v>
      </c>
      <c r="E27" s="491">
        <v>0</v>
      </c>
      <c r="F27" s="695">
        <v>0</v>
      </c>
      <c r="G27" s="380">
        <f t="shared" si="0"/>
        <v>531</v>
      </c>
      <c r="H27" s="695">
        <v>526</v>
      </c>
      <c r="I27" s="696">
        <v>5</v>
      </c>
      <c r="J27" s="491">
        <v>0</v>
      </c>
      <c r="K27" s="695">
        <v>0</v>
      </c>
      <c r="L27" s="380">
        <f t="shared" si="1"/>
        <v>531</v>
      </c>
      <c r="M27" s="380">
        <f t="shared" si="2"/>
        <v>0</v>
      </c>
      <c r="N27" s="320">
        <v>0</v>
      </c>
      <c r="O27" s="12"/>
      <c r="P27" s="12"/>
    </row>
    <row r="28" spans="1:16">
      <c r="A28" s="221">
        <v>18</v>
      </c>
      <c r="B28" s="228" t="s">
        <v>711</v>
      </c>
      <c r="C28" s="695">
        <v>708</v>
      </c>
      <c r="D28" s="696">
        <v>4</v>
      </c>
      <c r="E28" s="491">
        <v>0</v>
      </c>
      <c r="F28" s="695">
        <v>1</v>
      </c>
      <c r="G28" s="380">
        <f t="shared" si="0"/>
        <v>713</v>
      </c>
      <c r="H28" s="695">
        <v>708</v>
      </c>
      <c r="I28" s="696">
        <v>4</v>
      </c>
      <c r="J28" s="491">
        <v>0</v>
      </c>
      <c r="K28" s="695">
        <v>1</v>
      </c>
      <c r="L28" s="380">
        <f t="shared" si="1"/>
        <v>713</v>
      </c>
      <c r="M28" s="380">
        <f t="shared" si="2"/>
        <v>0</v>
      </c>
      <c r="N28" s="320">
        <v>0</v>
      </c>
      <c r="O28" s="12"/>
      <c r="P28" s="12"/>
    </row>
    <row r="29" spans="1:16">
      <c r="A29" s="221">
        <v>19</v>
      </c>
      <c r="B29" s="228" t="s">
        <v>712</v>
      </c>
      <c r="C29" s="695">
        <v>440</v>
      </c>
      <c r="D29" s="696">
        <v>1</v>
      </c>
      <c r="E29" s="491">
        <v>0</v>
      </c>
      <c r="F29" s="695">
        <v>0</v>
      </c>
      <c r="G29" s="568">
        <f t="shared" si="0"/>
        <v>441</v>
      </c>
      <c r="H29" s="695">
        <v>440</v>
      </c>
      <c r="I29" s="696">
        <v>1</v>
      </c>
      <c r="J29" s="491">
        <v>0</v>
      </c>
      <c r="K29" s="695">
        <v>0</v>
      </c>
      <c r="L29" s="380">
        <f t="shared" si="1"/>
        <v>441</v>
      </c>
      <c r="M29" s="380">
        <f t="shared" si="2"/>
        <v>0</v>
      </c>
      <c r="N29" s="320">
        <v>0</v>
      </c>
      <c r="O29" s="12"/>
      <c r="P29" s="12"/>
    </row>
    <row r="30" spans="1:16">
      <c r="A30" s="221">
        <v>20</v>
      </c>
      <c r="B30" s="228" t="s">
        <v>713</v>
      </c>
      <c r="C30" s="695">
        <v>873</v>
      </c>
      <c r="D30" s="696">
        <v>0</v>
      </c>
      <c r="E30" s="491">
        <v>0</v>
      </c>
      <c r="F30" s="695">
        <v>0</v>
      </c>
      <c r="G30" s="380">
        <f t="shared" si="0"/>
        <v>873</v>
      </c>
      <c r="H30" s="695">
        <v>873</v>
      </c>
      <c r="I30" s="696">
        <v>0</v>
      </c>
      <c r="J30" s="491">
        <v>0</v>
      </c>
      <c r="K30" s="695">
        <v>0</v>
      </c>
      <c r="L30" s="380">
        <f t="shared" si="1"/>
        <v>873</v>
      </c>
      <c r="M30" s="380">
        <f t="shared" si="2"/>
        <v>0</v>
      </c>
      <c r="N30" s="320">
        <v>0</v>
      </c>
      <c r="O30" s="12"/>
      <c r="P30" s="12"/>
    </row>
    <row r="31" spans="1:16">
      <c r="A31" s="221">
        <v>21</v>
      </c>
      <c r="B31" s="228" t="s">
        <v>714</v>
      </c>
      <c r="C31" s="695">
        <v>460</v>
      </c>
      <c r="D31" s="696">
        <v>0</v>
      </c>
      <c r="E31" s="491">
        <v>0</v>
      </c>
      <c r="F31" s="695">
        <v>0</v>
      </c>
      <c r="G31" s="380">
        <f t="shared" si="0"/>
        <v>460</v>
      </c>
      <c r="H31" s="695">
        <v>460</v>
      </c>
      <c r="I31" s="696">
        <v>0</v>
      </c>
      <c r="J31" s="491">
        <v>0</v>
      </c>
      <c r="K31" s="695">
        <v>0</v>
      </c>
      <c r="L31" s="380">
        <f t="shared" si="1"/>
        <v>460</v>
      </c>
      <c r="M31" s="380">
        <f t="shared" si="2"/>
        <v>0</v>
      </c>
      <c r="N31" s="320">
        <v>0</v>
      </c>
      <c r="O31" s="12"/>
      <c r="P31" s="12"/>
    </row>
    <row r="32" spans="1:16">
      <c r="A32" s="221">
        <v>22</v>
      </c>
      <c r="B32" s="228" t="s">
        <v>715</v>
      </c>
      <c r="C32" s="695">
        <v>1158</v>
      </c>
      <c r="D32" s="696">
        <v>3</v>
      </c>
      <c r="E32" s="491">
        <v>0</v>
      </c>
      <c r="F32" s="695">
        <v>0</v>
      </c>
      <c r="G32" s="380">
        <f t="shared" si="0"/>
        <v>1161</v>
      </c>
      <c r="H32" s="695">
        <v>1158</v>
      </c>
      <c r="I32" s="696">
        <v>3</v>
      </c>
      <c r="J32" s="491">
        <v>0</v>
      </c>
      <c r="K32" s="695">
        <v>0</v>
      </c>
      <c r="L32" s="380">
        <f t="shared" si="1"/>
        <v>1161</v>
      </c>
      <c r="M32" s="380">
        <f t="shared" si="2"/>
        <v>0</v>
      </c>
      <c r="N32" s="320">
        <v>0</v>
      </c>
      <c r="O32" s="12"/>
      <c r="P32" s="12"/>
    </row>
    <row r="33" spans="1:16">
      <c r="A33" s="221">
        <v>23</v>
      </c>
      <c r="B33" s="228" t="s">
        <v>716</v>
      </c>
      <c r="C33" s="695">
        <v>680</v>
      </c>
      <c r="D33" s="696">
        <v>0</v>
      </c>
      <c r="E33" s="491">
        <v>0</v>
      </c>
      <c r="F33" s="695">
        <v>0</v>
      </c>
      <c r="G33" s="380">
        <f t="shared" si="0"/>
        <v>680</v>
      </c>
      <c r="H33" s="695">
        <v>680</v>
      </c>
      <c r="I33" s="696">
        <v>0</v>
      </c>
      <c r="J33" s="491">
        <v>0</v>
      </c>
      <c r="K33" s="695">
        <v>0</v>
      </c>
      <c r="L33" s="380">
        <f t="shared" si="1"/>
        <v>680</v>
      </c>
      <c r="M33" s="380">
        <f t="shared" si="2"/>
        <v>0</v>
      </c>
      <c r="N33" s="320">
        <v>0</v>
      </c>
      <c r="O33" s="12"/>
      <c r="P33" s="12"/>
    </row>
    <row r="34" spans="1:16">
      <c r="A34" s="221">
        <v>24</v>
      </c>
      <c r="B34" s="228" t="s">
        <v>717</v>
      </c>
      <c r="C34" s="695">
        <v>361</v>
      </c>
      <c r="D34" s="696">
        <v>0</v>
      </c>
      <c r="E34" s="491">
        <v>0</v>
      </c>
      <c r="F34" s="695">
        <v>0</v>
      </c>
      <c r="G34" s="380">
        <f t="shared" si="0"/>
        <v>361</v>
      </c>
      <c r="H34" s="695">
        <v>361</v>
      </c>
      <c r="I34" s="696">
        <v>0</v>
      </c>
      <c r="J34" s="491">
        <v>0</v>
      </c>
      <c r="K34" s="695">
        <v>0</v>
      </c>
      <c r="L34" s="380">
        <f t="shared" si="1"/>
        <v>361</v>
      </c>
      <c r="M34" s="380">
        <f t="shared" si="2"/>
        <v>0</v>
      </c>
      <c r="N34" s="320">
        <v>0</v>
      </c>
      <c r="O34" s="12"/>
      <c r="P34" s="12"/>
    </row>
    <row r="35" spans="1:16">
      <c r="A35" s="221">
        <v>25</v>
      </c>
      <c r="B35" s="228" t="s">
        <v>718</v>
      </c>
      <c r="C35" s="695">
        <v>426</v>
      </c>
      <c r="D35" s="696">
        <v>0</v>
      </c>
      <c r="E35" s="491">
        <v>0</v>
      </c>
      <c r="F35" s="695">
        <v>0</v>
      </c>
      <c r="G35" s="380">
        <f t="shared" si="0"/>
        <v>426</v>
      </c>
      <c r="H35" s="695">
        <v>426</v>
      </c>
      <c r="I35" s="696">
        <v>0</v>
      </c>
      <c r="J35" s="491">
        <v>0</v>
      </c>
      <c r="K35" s="695">
        <v>0</v>
      </c>
      <c r="L35" s="380">
        <f t="shared" si="1"/>
        <v>426</v>
      </c>
      <c r="M35" s="380">
        <f t="shared" si="2"/>
        <v>0</v>
      </c>
      <c r="N35" s="320">
        <v>0</v>
      </c>
      <c r="O35" s="12"/>
      <c r="P35" s="12"/>
    </row>
    <row r="36" spans="1:16">
      <c r="A36" s="221">
        <v>26</v>
      </c>
      <c r="B36" s="228" t="s">
        <v>719</v>
      </c>
      <c r="C36" s="695">
        <v>565</v>
      </c>
      <c r="D36" s="696">
        <v>1</v>
      </c>
      <c r="E36" s="491">
        <v>0</v>
      </c>
      <c r="F36" s="695">
        <v>0</v>
      </c>
      <c r="G36" s="380">
        <f t="shared" si="0"/>
        <v>566</v>
      </c>
      <c r="H36" s="695">
        <v>565</v>
      </c>
      <c r="I36" s="696">
        <v>1</v>
      </c>
      <c r="J36" s="491">
        <v>0</v>
      </c>
      <c r="K36" s="695">
        <v>0</v>
      </c>
      <c r="L36" s="380">
        <f t="shared" si="1"/>
        <v>566</v>
      </c>
      <c r="M36" s="380">
        <f t="shared" si="2"/>
        <v>0</v>
      </c>
      <c r="N36" s="320">
        <v>0</v>
      </c>
      <c r="O36" s="12"/>
      <c r="P36" s="12"/>
    </row>
    <row r="37" spans="1:16">
      <c r="A37" s="221">
        <v>27</v>
      </c>
      <c r="B37" s="228" t="s">
        <v>720</v>
      </c>
      <c r="C37" s="695">
        <v>677</v>
      </c>
      <c r="D37" s="696">
        <v>0</v>
      </c>
      <c r="E37" s="491">
        <v>0</v>
      </c>
      <c r="F37" s="695">
        <v>0</v>
      </c>
      <c r="G37" s="380">
        <f t="shared" si="0"/>
        <v>677</v>
      </c>
      <c r="H37" s="695">
        <v>677</v>
      </c>
      <c r="I37" s="696">
        <v>0</v>
      </c>
      <c r="J37" s="491">
        <v>0</v>
      </c>
      <c r="K37" s="695">
        <v>0</v>
      </c>
      <c r="L37" s="380">
        <f t="shared" si="1"/>
        <v>677</v>
      </c>
      <c r="M37" s="380">
        <f t="shared" si="2"/>
        <v>0</v>
      </c>
      <c r="N37" s="320">
        <v>0</v>
      </c>
      <c r="O37" s="12"/>
      <c r="P37" s="12"/>
    </row>
    <row r="38" spans="1:16">
      <c r="A38" s="221">
        <v>28</v>
      </c>
      <c r="B38" s="228" t="s">
        <v>721</v>
      </c>
      <c r="C38" s="695">
        <v>438</v>
      </c>
      <c r="D38" s="696">
        <v>3</v>
      </c>
      <c r="E38" s="491">
        <v>0</v>
      </c>
      <c r="F38" s="695">
        <v>0</v>
      </c>
      <c r="G38" s="380">
        <f t="shared" si="0"/>
        <v>441</v>
      </c>
      <c r="H38" s="695">
        <v>438</v>
      </c>
      <c r="I38" s="696">
        <v>3</v>
      </c>
      <c r="J38" s="491">
        <v>0</v>
      </c>
      <c r="K38" s="695">
        <v>0</v>
      </c>
      <c r="L38" s="380">
        <f t="shared" si="1"/>
        <v>441</v>
      </c>
      <c r="M38" s="380">
        <f t="shared" si="2"/>
        <v>0</v>
      </c>
      <c r="N38" s="320">
        <v>0</v>
      </c>
      <c r="O38" s="12"/>
      <c r="P38" s="12"/>
    </row>
    <row r="39" spans="1:16">
      <c r="A39" s="221">
        <v>29</v>
      </c>
      <c r="B39" s="228" t="s">
        <v>722</v>
      </c>
      <c r="C39" s="695">
        <v>313</v>
      </c>
      <c r="D39" s="696">
        <v>0</v>
      </c>
      <c r="E39" s="491">
        <v>0</v>
      </c>
      <c r="F39" s="695">
        <v>0</v>
      </c>
      <c r="G39" s="380">
        <f t="shared" si="0"/>
        <v>313</v>
      </c>
      <c r="H39" s="695">
        <v>313</v>
      </c>
      <c r="I39" s="696">
        <v>0</v>
      </c>
      <c r="J39" s="491">
        <v>0</v>
      </c>
      <c r="K39" s="695">
        <v>0</v>
      </c>
      <c r="L39" s="380">
        <f t="shared" si="1"/>
        <v>313</v>
      </c>
      <c r="M39" s="380">
        <f t="shared" si="2"/>
        <v>0</v>
      </c>
      <c r="N39" s="320">
        <v>0</v>
      </c>
      <c r="O39" s="12"/>
      <c r="P39" s="12"/>
    </row>
    <row r="40" spans="1:16">
      <c r="A40" s="221">
        <v>30</v>
      </c>
      <c r="B40" s="228" t="s">
        <v>723</v>
      </c>
      <c r="C40" s="695">
        <v>788</v>
      </c>
      <c r="D40" s="696">
        <v>7</v>
      </c>
      <c r="E40" s="491">
        <v>0</v>
      </c>
      <c r="F40" s="695">
        <v>0</v>
      </c>
      <c r="G40" s="380">
        <f t="shared" si="0"/>
        <v>795</v>
      </c>
      <c r="H40" s="695">
        <v>788</v>
      </c>
      <c r="I40" s="696">
        <v>7</v>
      </c>
      <c r="J40" s="491">
        <v>0</v>
      </c>
      <c r="K40" s="695">
        <v>0</v>
      </c>
      <c r="L40" s="380">
        <f t="shared" si="1"/>
        <v>795</v>
      </c>
      <c r="M40" s="380">
        <f t="shared" si="2"/>
        <v>0</v>
      </c>
      <c r="N40" s="320">
        <v>0</v>
      </c>
      <c r="O40" s="12"/>
      <c r="P40" s="12"/>
    </row>
    <row r="41" spans="1:16">
      <c r="A41" s="2" t="s">
        <v>18</v>
      </c>
      <c r="B41" s="7"/>
      <c r="C41" s="381">
        <f t="shared" ref="C41:L41" si="3">SUM(C11:C40)</f>
        <v>17748</v>
      </c>
      <c r="D41" s="381">
        <f t="shared" si="3"/>
        <v>51</v>
      </c>
      <c r="E41" s="381">
        <f t="shared" si="3"/>
        <v>0</v>
      </c>
      <c r="F41" s="381">
        <f t="shared" si="3"/>
        <v>6</v>
      </c>
      <c r="G41" s="381">
        <f t="shared" si="3"/>
        <v>17805</v>
      </c>
      <c r="H41" s="381">
        <f t="shared" si="3"/>
        <v>17748</v>
      </c>
      <c r="I41" s="381">
        <f t="shared" si="3"/>
        <v>51</v>
      </c>
      <c r="J41" s="381">
        <f t="shared" si="3"/>
        <v>0</v>
      </c>
      <c r="K41" s="381">
        <f t="shared" si="3"/>
        <v>6</v>
      </c>
      <c r="L41" s="381">
        <f t="shared" si="3"/>
        <v>17805</v>
      </c>
      <c r="M41" s="381">
        <f>SUM(M11:M40)</f>
        <v>0</v>
      </c>
      <c r="N41" s="681">
        <v>0</v>
      </c>
      <c r="O41" s="12"/>
    </row>
    <row r="42" spans="1:16">
      <c r="A42" s="9"/>
      <c r="B42" s="10"/>
      <c r="C42" s="10"/>
      <c r="D42" s="10"/>
      <c r="E42" s="10"/>
      <c r="F42" s="10"/>
      <c r="G42" s="10"/>
      <c r="H42" s="10"/>
      <c r="I42" s="10"/>
      <c r="J42" s="10"/>
      <c r="K42" s="10"/>
      <c r="L42" s="10"/>
      <c r="M42" s="10"/>
      <c r="N42" s="10"/>
    </row>
    <row r="43" spans="1:16">
      <c r="A43" s="8" t="s">
        <v>7</v>
      </c>
    </row>
    <row r="44" spans="1:16">
      <c r="A44" t="s">
        <v>8</v>
      </c>
    </row>
    <row r="45" spans="1:16">
      <c r="A45" t="s">
        <v>9</v>
      </c>
      <c r="L45" s="9" t="s">
        <v>10</v>
      </c>
      <c r="M45" s="9"/>
      <c r="N45" s="9" t="s">
        <v>10</v>
      </c>
    </row>
    <row r="46" spans="1:16">
      <c r="A46" s="13" t="s">
        <v>465</v>
      </c>
      <c r="J46" s="9"/>
      <c r="K46" s="9"/>
      <c r="L46" s="9"/>
    </row>
    <row r="47" spans="1:16">
      <c r="C47" s="13" t="s">
        <v>466</v>
      </c>
      <c r="E47" s="10"/>
      <c r="F47" s="10"/>
      <c r="G47" s="10"/>
      <c r="H47" s="10"/>
      <c r="I47" s="10"/>
      <c r="J47" s="10"/>
      <c r="K47" s="10"/>
      <c r="L47" s="10"/>
      <c r="M47" s="10"/>
    </row>
    <row r="48" spans="1:16">
      <c r="E48" s="10"/>
      <c r="F48" s="10"/>
      <c r="G48" s="10"/>
      <c r="H48" s="10"/>
      <c r="I48" s="10"/>
      <c r="J48" s="10"/>
      <c r="K48" s="10"/>
      <c r="L48" s="10"/>
      <c r="M48" s="10"/>
      <c r="N48" s="10"/>
    </row>
    <row r="49" spans="1:14">
      <c r="E49" s="10"/>
      <c r="F49" s="10"/>
      <c r="G49" s="10"/>
      <c r="H49" s="10"/>
      <c r="I49" s="10"/>
      <c r="J49" s="10"/>
      <c r="K49" s="10"/>
      <c r="L49" s="10"/>
      <c r="M49" s="10"/>
      <c r="N49" s="10"/>
    </row>
    <row r="50" spans="1:14" ht="15.75" customHeight="1">
      <c r="A50" s="11" t="s">
        <v>11</v>
      </c>
      <c r="B50" s="11"/>
      <c r="C50" s="11"/>
      <c r="D50" s="11"/>
      <c r="E50" s="11"/>
      <c r="F50" s="11"/>
      <c r="G50" s="11"/>
      <c r="H50" s="11"/>
      <c r="L50" s="1028" t="s">
        <v>12</v>
      </c>
      <c r="M50" s="1028"/>
      <c r="N50" s="1028"/>
    </row>
    <row r="51" spans="1:14" ht="15.75" customHeight="1">
      <c r="A51" s="1028" t="s">
        <v>13</v>
      </c>
      <c r="B51" s="1028"/>
      <c r="C51" s="1028"/>
      <c r="D51" s="1028"/>
      <c r="E51" s="1028"/>
      <c r="F51" s="1028"/>
      <c r="G51" s="1028"/>
      <c r="H51" s="1028"/>
      <c r="I51" s="1028"/>
      <c r="J51" s="1028"/>
      <c r="K51" s="1028"/>
      <c r="L51" s="1028"/>
      <c r="M51" s="1028"/>
      <c r="N51" s="1028"/>
    </row>
    <row r="52" spans="1:14" ht="15.75">
      <c r="A52" s="1028" t="s">
        <v>14</v>
      </c>
      <c r="B52" s="1028"/>
      <c r="C52" s="1028"/>
      <c r="D52" s="1028"/>
      <c r="E52" s="1028"/>
      <c r="F52" s="1028"/>
      <c r="G52" s="1028"/>
      <c r="H52" s="1028"/>
      <c r="I52" s="1028"/>
      <c r="J52" s="1028"/>
      <c r="K52" s="1028"/>
      <c r="L52" s="1028"/>
      <c r="M52" s="1028"/>
      <c r="N52" s="1028"/>
    </row>
    <row r="53" spans="1:14">
      <c r="L53" s="911"/>
      <c r="M53" s="911"/>
      <c r="N53" s="911"/>
    </row>
    <row r="54" spans="1:14">
      <c r="A54" s="1027"/>
      <c r="B54" s="1027"/>
      <c r="C54" s="1027"/>
      <c r="D54" s="1027"/>
      <c r="E54" s="1027"/>
      <c r="F54" s="1027"/>
      <c r="G54" s="1027"/>
      <c r="H54" s="1027"/>
      <c r="I54" s="1027"/>
      <c r="J54" s="1027"/>
      <c r="K54" s="1027"/>
      <c r="L54" s="1027"/>
      <c r="M54" s="1027"/>
      <c r="N54" s="1027"/>
    </row>
  </sheetData>
  <mergeCells count="17">
    <mergeCell ref="A54:N54"/>
    <mergeCell ref="L50:N50"/>
    <mergeCell ref="A51:N51"/>
    <mergeCell ref="M8:M9"/>
    <mergeCell ref="N8:N9"/>
    <mergeCell ref="L53:N53"/>
    <mergeCell ref="A52:N52"/>
    <mergeCell ref="A8:A9"/>
    <mergeCell ref="B8:B9"/>
    <mergeCell ref="C8:G8"/>
    <mergeCell ref="H8:L8"/>
    <mergeCell ref="D1:J1"/>
    <mergeCell ref="A2:N2"/>
    <mergeCell ref="A3:N3"/>
    <mergeCell ref="A5:N5"/>
    <mergeCell ref="L7:N7"/>
    <mergeCell ref="A7:B7"/>
  </mergeCells>
  <phoneticPr fontId="0" type="noConversion"/>
  <printOptions horizontalCentered="1"/>
  <pageMargins left="0.70866141732283472" right="0.70866141732283472" top="0.23622047244094491" bottom="0" header="0.31496062992125984" footer="0.31496062992125984"/>
  <pageSetup paperSize="9"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68</vt:i4>
      </vt:variant>
      <vt:variant>
        <vt:lpstr>Named Ranges</vt:lpstr>
      </vt:variant>
      <vt:variant>
        <vt:i4>60</vt:i4>
      </vt:variant>
    </vt:vector>
  </HeadingPairs>
  <TitlesOfParts>
    <vt:vector size="128" baseType="lpstr">
      <vt:lpstr>First-Page</vt:lpstr>
      <vt:lpstr>Contents</vt:lpstr>
      <vt:lpstr>Sheet1</vt:lpstr>
      <vt:lpstr>AT-1-Gen_Info </vt:lpstr>
      <vt:lpstr>AT-2-S1 BUDGET</vt:lpstr>
      <vt:lpstr>AT_2A_fundflow</vt:lpstr>
      <vt:lpstr>AT-3</vt:lpstr>
      <vt:lpstr>AT3A_cvrg(Insti)_PY</vt:lpstr>
      <vt:lpstr>AT3B_cvrg(Insti)_UPY </vt:lpstr>
      <vt:lpstr>AT3C_cvrg(Insti)_UPY </vt:lpstr>
      <vt:lpstr>enrolment vs availed_PY</vt:lpstr>
      <vt:lpstr>enrolment vs availed_UPY</vt:lpstr>
      <vt:lpstr>T4B_Aadhar_Enrol</vt:lpstr>
      <vt:lpstr>T5_PLAN_vs_PRFM</vt:lpstr>
      <vt:lpstr>T5A_PLAN_vs_PRFM </vt:lpstr>
      <vt:lpstr>T5B_PLAN_vs_PRFM  (2)</vt:lpstr>
      <vt:lpstr>T5C_Drought_PLAN_vs_PRFM </vt:lpstr>
      <vt:lpstr>T5D_Drought_PLAN_vs_PRFM  </vt:lpstr>
      <vt:lpstr>T6_FG_py_Utlsn</vt:lpstr>
      <vt:lpstr>T6A_FG_Upy_Utlsn </vt:lpstr>
      <vt:lpstr>T6B_Pay_FG_FCI_Pry</vt:lpstr>
      <vt:lpstr>T6C_Coarse_Grain</vt:lpstr>
      <vt:lpstr>T7_CC_PY_Utlsn</vt:lpstr>
      <vt:lpstr>T7ACC_UPY_Utlsn </vt:lpstr>
      <vt:lpstr>AT-8_Hon_CCH_Pry</vt:lpstr>
      <vt:lpstr>AT-8A_Hon_CCH_UPry</vt:lpstr>
      <vt:lpstr>AT9_TA</vt:lpstr>
      <vt:lpstr>AT10_MME</vt:lpstr>
      <vt:lpstr>AT10A_</vt:lpstr>
      <vt:lpstr>AT-10 B</vt:lpstr>
      <vt:lpstr>AT-10 C</vt:lpstr>
      <vt:lpstr>AT-10D</vt:lpstr>
      <vt:lpstr>AT-10E</vt:lpstr>
      <vt:lpstr>AT-10 F Drinking Water</vt:lpstr>
      <vt:lpstr>AT11_KS Year wise</vt:lpstr>
      <vt:lpstr>AT11A_KS-District wise</vt:lpstr>
      <vt:lpstr>AT12_KD-New</vt:lpstr>
      <vt:lpstr>AT12A_KD-Replacement</vt:lpstr>
      <vt:lpstr>AT-13_Mode of cooking</vt:lpstr>
      <vt:lpstr>AT-14</vt:lpstr>
      <vt:lpstr>AT-14 A</vt:lpstr>
      <vt:lpstr>AT-15</vt:lpstr>
      <vt:lpstr>AT-16</vt:lpstr>
      <vt:lpstr>AT_17_Coverage-RBSK </vt:lpstr>
      <vt:lpstr>AT18_Details_Community </vt:lpstr>
      <vt:lpstr>AT_19_Impl_Agency</vt:lpstr>
      <vt:lpstr>AT_20_CentralCookingagency </vt:lpstr>
      <vt:lpstr>AT-21</vt:lpstr>
      <vt:lpstr>AT-22</vt:lpstr>
      <vt:lpstr>AT-23 MIS</vt:lpstr>
      <vt:lpstr>AT-23A _AMS</vt:lpstr>
      <vt:lpstr>AT-24</vt:lpstr>
      <vt:lpstr>AT-25</vt:lpstr>
      <vt:lpstr>Sheet1 (2)</vt:lpstr>
      <vt:lpstr>AT26_NoWD</vt:lpstr>
      <vt:lpstr>AT26A_NoWD</vt:lpstr>
      <vt:lpstr>AT27_Req_FG_CA_Pry</vt:lpstr>
      <vt:lpstr>AT27A_Req_FG_CA_UPry </vt:lpstr>
      <vt:lpstr>AT27B_Req_FG_CA_NCLP</vt:lpstr>
      <vt:lpstr>AT27C_Req_FG_CA_Drought-Pry</vt:lpstr>
      <vt:lpstr>AT27D_Req_FG_CA_Drought-UPry</vt:lpstr>
      <vt:lpstr>AT_28_RqmtKitchen</vt:lpstr>
      <vt:lpstr>AT-28A_RqmtPlinthArea</vt:lpstr>
      <vt:lpstr>AT29_K_D</vt:lpstr>
      <vt:lpstr>AT-30_Coook-cum-Helper</vt:lpstr>
      <vt:lpstr>AT_31_Budget_provision </vt:lpstr>
      <vt:lpstr>AT32_Drought Pry Util</vt:lpstr>
      <vt:lpstr>AT-32A Drought UPry Util</vt:lpstr>
      <vt:lpstr>'AT_17_Coverage-RBSK '!Print_Area</vt:lpstr>
      <vt:lpstr>AT_19_Impl_Agency!Print_Area</vt:lpstr>
      <vt:lpstr>'AT_20_CentralCookingagency '!Print_Area</vt:lpstr>
      <vt:lpstr>AT_28_RqmtKitchen!Print_Area</vt:lpstr>
      <vt:lpstr>AT_2A_fundflow!Print_Area</vt:lpstr>
      <vt:lpstr>'AT_31_Budget_provision '!Print_Area</vt:lpstr>
      <vt:lpstr>'AT-10 B'!Print_Area</vt:lpstr>
      <vt:lpstr>'AT-10 C'!Print_Area</vt:lpstr>
      <vt:lpstr>'AT-10 F Drinking Water'!Print_Area</vt:lpstr>
      <vt:lpstr>AT10_MME!Print_Area</vt:lpstr>
      <vt:lpstr>AT10A_!Print_Area</vt:lpstr>
      <vt:lpstr>'AT-10D'!Print_Area</vt:lpstr>
      <vt:lpstr>'AT11_KS Year wise'!Print_Area</vt:lpstr>
      <vt:lpstr>'AT11A_KS-District wise'!Print_Area</vt:lpstr>
      <vt:lpstr>'AT12_KD-New'!Print_Area</vt:lpstr>
      <vt:lpstr>'AT12A_KD-Replacement'!Print_Area</vt:lpstr>
      <vt:lpstr>'AT-13_Mode of cooking'!Print_Area</vt:lpstr>
      <vt:lpstr>'AT-14'!Print_Area</vt:lpstr>
      <vt:lpstr>'AT-14 A'!Print_Area</vt:lpstr>
      <vt:lpstr>'AT-15'!Print_Area</vt:lpstr>
      <vt:lpstr>'AT-16'!Print_Area</vt:lpstr>
      <vt:lpstr>'AT18_Details_Community '!Print_Area</vt:lpstr>
      <vt:lpstr>'AT-1-Gen_Info '!Print_Area</vt:lpstr>
      <vt:lpstr>'AT-24'!Print_Area</vt:lpstr>
      <vt:lpstr>AT26_NoWD!Print_Area</vt:lpstr>
      <vt:lpstr>AT26A_NoWD!Print_Area</vt:lpstr>
      <vt:lpstr>AT27_Req_FG_CA_Pry!Print_Area</vt:lpstr>
      <vt:lpstr>'AT27A_Req_FG_CA_UPry '!Print_Area</vt:lpstr>
      <vt:lpstr>AT27B_Req_FG_CA_NCLP!Print_Area</vt:lpstr>
      <vt:lpstr>'AT27C_Req_FG_CA_Drought-Pry'!Print_Area</vt:lpstr>
      <vt:lpstr>'AT27D_Req_FG_CA_Drought-UPry'!Print_Area</vt:lpstr>
      <vt:lpstr>'AT-28A_RqmtPlinthArea'!Print_Area</vt:lpstr>
      <vt:lpstr>AT29_K_D!Print_Area</vt:lpstr>
      <vt:lpstr>'AT-2-S1 BUDGET'!Print_Area</vt:lpstr>
      <vt:lpstr>'AT-30_Coook-cum-Helper'!Print_Area</vt:lpstr>
      <vt:lpstr>'AT32_Drought Pry Util'!Print_Area</vt:lpstr>
      <vt:lpstr>'AT-32A Drought UPry Util'!Print_Area</vt:lpstr>
      <vt:lpstr>'AT3A_cvrg(Insti)_PY'!Print_Area</vt:lpstr>
      <vt:lpstr>'AT3B_cvrg(Insti)_UPY '!Print_Area</vt:lpstr>
      <vt:lpstr>'AT3C_cvrg(Insti)_UPY '!Print_Area</vt:lpstr>
      <vt:lpstr>'AT-8_Hon_CCH_Pry'!Print_Area</vt:lpstr>
      <vt:lpstr>'AT-8A_Hon_CCH_UPry'!Print_Area</vt:lpstr>
      <vt:lpstr>AT9_TA!Print_Area</vt:lpstr>
      <vt:lpstr>Contents!Print_Area</vt:lpstr>
      <vt:lpstr>'enrolment vs availed_PY'!Print_Area</vt:lpstr>
      <vt:lpstr>'enrolment vs availed_UPY'!Print_Area</vt:lpstr>
      <vt:lpstr>Sheet1!Print_Area</vt:lpstr>
      <vt:lpstr>'Sheet1 (2)'!Print_Area</vt:lpstr>
      <vt:lpstr>T4B_Aadhar_Enrol!Print_Area</vt:lpstr>
      <vt:lpstr>T5_PLAN_vs_PRFM!Print_Area</vt:lpstr>
      <vt:lpstr>'T5A_PLAN_vs_PRFM '!Print_Area</vt:lpstr>
      <vt:lpstr>'T5B_PLAN_vs_PRFM  (2)'!Print_Area</vt:lpstr>
      <vt:lpstr>'T5C_Drought_PLAN_vs_PRFM '!Print_Area</vt:lpstr>
      <vt:lpstr>'T5D_Drought_PLAN_vs_PRFM  '!Print_Area</vt:lpstr>
      <vt:lpstr>T6_FG_py_Utlsn!Print_Area</vt:lpstr>
      <vt:lpstr>'T6A_FG_Upy_Utlsn '!Print_Area</vt:lpstr>
      <vt:lpstr>T6B_Pay_FG_FCI_Pry!Print_Area</vt:lpstr>
      <vt:lpstr>T6C_Coarse_Grain!Print_Area</vt:lpstr>
      <vt:lpstr>T7_CC_PY_Utlsn!Print_Area</vt:lpstr>
      <vt:lpstr>'T7ACC_UPY_Utlsn '!Print_Area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user</cp:lastModifiedBy>
  <cp:lastPrinted>2018-06-19T05:04:50Z</cp:lastPrinted>
  <dcterms:created xsi:type="dcterms:W3CDTF">1996-10-14T23:33:28Z</dcterms:created>
  <dcterms:modified xsi:type="dcterms:W3CDTF">2018-06-19T07:14:01Z</dcterms:modified>
</cp:coreProperties>
</file>